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20520" windowHeight="11580"/>
  </bookViews>
  <sheets>
    <sheet name="01.08.2017 " sheetId="2" r:id="rId1"/>
  </sheets>
  <definedNames>
    <definedName name="_xlnm.Print_Area" localSheetId="0">'01.08.2017 '!$A$1:$BA$51</definedName>
  </definedNames>
  <calcPr calcId="145621"/>
</workbook>
</file>

<file path=xl/calcChain.xml><?xml version="1.0" encoding="utf-8"?>
<calcChain xmlns="http://schemas.openxmlformats.org/spreadsheetml/2006/main">
  <c r="BD49" i="2" l="1"/>
  <c r="BT49" i="2"/>
  <c r="BT50" i="2"/>
  <c r="AY43" i="2"/>
  <c r="AZ47" i="2"/>
  <c r="AZ51" i="2"/>
  <c r="AY51" i="2"/>
  <c r="AZ50" i="2"/>
  <c r="AY50" i="2"/>
  <c r="AZ49" i="2"/>
  <c r="AY49" i="2"/>
  <c r="AZ48" i="2"/>
  <c r="AY48" i="2"/>
  <c r="AY47" i="2"/>
  <c r="AZ46" i="2"/>
  <c r="AY46" i="2"/>
  <c r="AZ45" i="2"/>
  <c r="AY45" i="2"/>
  <c r="AZ43" i="2"/>
  <c r="AZ42" i="2"/>
  <c r="AY42" i="2"/>
  <c r="AZ41" i="2"/>
  <c r="AY41" i="2"/>
  <c r="AZ40" i="2"/>
  <c r="AY40" i="2"/>
  <c r="AZ39" i="2"/>
  <c r="AY39" i="2"/>
  <c r="AZ37" i="2"/>
  <c r="AY37" i="2"/>
  <c r="AZ35" i="2"/>
  <c r="AZ34" i="2"/>
  <c r="AY34" i="2"/>
  <c r="AZ33" i="2"/>
  <c r="AY33" i="2"/>
  <c r="AZ31" i="2"/>
  <c r="AY31" i="2"/>
  <c r="AZ30" i="2"/>
  <c r="AY30" i="2"/>
  <c r="AZ29" i="2"/>
  <c r="AY28" i="2"/>
  <c r="AY29" i="2"/>
  <c r="AY23" i="2"/>
  <c r="AY19" i="2"/>
  <c r="AY18" i="2"/>
  <c r="AY16" i="2"/>
  <c r="AY15" i="2"/>
  <c r="AY14" i="2"/>
  <c r="AZ14" i="2"/>
  <c r="AY10" i="2"/>
  <c r="AY8" i="2"/>
  <c r="AY7" i="2"/>
  <c r="AZ28" i="2"/>
  <c r="AZ27" i="2"/>
  <c r="AY27" i="2"/>
  <c r="AZ26" i="2"/>
  <c r="AY26" i="2"/>
  <c r="AZ24" i="2"/>
  <c r="AY24" i="2"/>
  <c r="AZ23" i="2"/>
  <c r="AZ22" i="2"/>
  <c r="AY22" i="2"/>
  <c r="AZ21" i="2"/>
  <c r="AY21" i="2"/>
  <c r="AZ19" i="2"/>
  <c r="AZ18" i="2"/>
  <c r="AZ16" i="2"/>
  <c r="AZ15" i="2"/>
  <c r="AZ12" i="2"/>
  <c r="AY12" i="2"/>
  <c r="AZ10" i="2"/>
  <c r="AZ9" i="2"/>
  <c r="AY9" i="2"/>
  <c r="AZ8" i="2"/>
  <c r="AZ7" i="2"/>
  <c r="AU35" i="2" l="1"/>
  <c r="AY35" i="2" s="1"/>
  <c r="BA15" i="2" l="1"/>
  <c r="BA8" i="2"/>
  <c r="BA23" i="2" l="1"/>
  <c r="BA26" i="2"/>
  <c r="BA27" i="2"/>
  <c r="BA30" i="2"/>
  <c r="BA39" i="2"/>
  <c r="BA45" i="2"/>
  <c r="BA21" i="2"/>
  <c r="BA29" i="2"/>
  <c r="BA46" i="2"/>
  <c r="BA19" i="2"/>
  <c r="BA47" i="2"/>
  <c r="BA35" i="2"/>
  <c r="BA51" i="2"/>
  <c r="BA28" i="2"/>
  <c r="BA49" i="2"/>
  <c r="BA50" i="2"/>
  <c r="BA24" i="2"/>
  <c r="BA12" i="2"/>
  <c r="BA14" i="2"/>
  <c r="BA31" i="2"/>
  <c r="BA33" i="2"/>
  <c r="BA34" i="2"/>
  <c r="BA37" i="2"/>
  <c r="BA40" i="2"/>
  <c r="BA41" i="2"/>
  <c r="BA42" i="2"/>
  <c r="BA43" i="2"/>
  <c r="BA48" i="2"/>
  <c r="BA7" i="2"/>
  <c r="BA10" i="2"/>
  <c r="BA16" i="2"/>
  <c r="BA18" i="2"/>
  <c r="BA9" i="2"/>
  <c r="CQ51" i="2"/>
  <c r="CP51" i="2"/>
  <c r="CO51" i="2"/>
  <c r="CN51" i="2"/>
  <c r="CM51" i="2"/>
  <c r="CL51" i="2"/>
  <c r="CK51" i="2"/>
  <c r="CJ51" i="2"/>
  <c r="CI51" i="2"/>
  <c r="CH51" i="2"/>
  <c r="CG51" i="2"/>
  <c r="CF51" i="2"/>
  <c r="CE51" i="2"/>
  <c r="CD51" i="2"/>
  <c r="CC51" i="2"/>
  <c r="CB51" i="2"/>
  <c r="CA51" i="2"/>
  <c r="BZ51" i="2"/>
  <c r="BY51" i="2"/>
  <c r="BX51" i="2"/>
  <c r="BW51" i="2"/>
  <c r="BV51" i="2"/>
  <c r="BU51" i="2"/>
  <c r="BT51" i="2"/>
  <c r="BS51" i="2"/>
  <c r="BR51" i="2"/>
  <c r="BQ51" i="2"/>
  <c r="BP51" i="2"/>
  <c r="BO51" i="2"/>
  <c r="BN51" i="2"/>
  <c r="BM51" i="2"/>
  <c r="BL51" i="2"/>
  <c r="BK51" i="2"/>
  <c r="BJ51" i="2"/>
  <c r="BI51" i="2"/>
  <c r="BH51" i="2"/>
  <c r="BG51" i="2"/>
  <c r="BF51" i="2"/>
  <c r="BE51" i="2"/>
  <c r="BD51" i="2"/>
  <c r="BC51" i="2"/>
  <c r="BB51" i="2"/>
  <c r="CR51" i="2" s="1"/>
  <c r="CQ50" i="2"/>
  <c r="CP50" i="2"/>
  <c r="CO50" i="2"/>
  <c r="CN50" i="2"/>
  <c r="CM50" i="2"/>
  <c r="CL50" i="2"/>
  <c r="CK50" i="2"/>
  <c r="CJ50" i="2"/>
  <c r="CI50" i="2"/>
  <c r="CH50" i="2"/>
  <c r="CG50" i="2"/>
  <c r="CF50" i="2"/>
  <c r="CE50" i="2"/>
  <c r="CD50" i="2"/>
  <c r="CC50" i="2"/>
  <c r="CB50" i="2"/>
  <c r="CA50" i="2"/>
  <c r="BZ50" i="2"/>
  <c r="BY50" i="2"/>
  <c r="BX50" i="2"/>
  <c r="BW50" i="2"/>
  <c r="BV50" i="2"/>
  <c r="BU50" i="2"/>
  <c r="BS50" i="2"/>
  <c r="BR50" i="2"/>
  <c r="BQ50" i="2"/>
  <c r="BP50" i="2"/>
  <c r="BO50" i="2"/>
  <c r="BN50" i="2"/>
  <c r="BM50" i="2"/>
  <c r="BL50" i="2"/>
  <c r="BK50" i="2"/>
  <c r="BJ50" i="2"/>
  <c r="BI50" i="2"/>
  <c r="BH50" i="2"/>
  <c r="BG50" i="2"/>
  <c r="BF50" i="2"/>
  <c r="BE50" i="2"/>
  <c r="BD50" i="2"/>
  <c r="BC50" i="2"/>
  <c r="BB50" i="2"/>
  <c r="CR50" i="2" s="1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C49" i="2"/>
  <c r="BB49" i="2"/>
  <c r="CR49" i="2" s="1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CR48" i="2" s="1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CR47" i="2" s="1"/>
  <c r="CQ46" i="2"/>
  <c r="CP46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CR46" i="2" s="1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CR45" i="2" s="1"/>
  <c r="CQ44" i="2"/>
  <c r="CP44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CR43" i="2" s="1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CR42" i="2" s="1"/>
  <c r="CQ41" i="2"/>
  <c r="CP41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CR41" i="2" s="1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CR40" i="2" s="1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CR39" i="2" s="1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CR37" i="2" s="1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CR35" i="2" s="1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U34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U33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CR31" i="2" s="1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CR30" i="2" s="1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CR29" i="2" s="1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CR28" i="2" s="1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CR27" i="2" s="1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CR26" i="2" s="1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CR24" i="2" s="1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CR23" i="2" s="1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CR21" i="2" s="1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CR19" i="2" s="1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CR18" i="2" s="1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CQ16" i="2"/>
  <c r="CP16" i="2"/>
  <c r="CO16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CR16" i="2" s="1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CR15" i="2" s="1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CR14" i="2" s="1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CR12" i="2" s="1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CQ10" i="2"/>
  <c r="CP10" i="2"/>
  <c r="CO10" i="2"/>
  <c r="CN10" i="2"/>
  <c r="CM10" i="2"/>
  <c r="CL10" i="2"/>
  <c r="CK10" i="2"/>
  <c r="CJ10" i="2"/>
  <c r="CI10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CR10" i="2" s="1"/>
  <c r="CQ9" i="2"/>
  <c r="CP9" i="2"/>
  <c r="CO9" i="2"/>
  <c r="CN9" i="2"/>
  <c r="CM9" i="2"/>
  <c r="CL9" i="2"/>
  <c r="CK9" i="2"/>
  <c r="CJ9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CR9" i="2" s="1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CR8" i="2" s="1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T22" i="2" l="1"/>
  <c r="BU22" i="2"/>
  <c r="CR7" i="2"/>
  <c r="CR34" i="2"/>
  <c r="CR33" i="2"/>
  <c r="CR22" i="2"/>
  <c r="BA22" i="2" l="1"/>
</calcChain>
</file>

<file path=xl/sharedStrings.xml><?xml version="1.0" encoding="utf-8"?>
<sst xmlns="http://schemas.openxmlformats.org/spreadsheetml/2006/main" count="257" uniqueCount="87">
  <si>
    <t>№  п/п</t>
  </si>
  <si>
    <t>Наименование продуктов                                              питания</t>
  </si>
  <si>
    <t>Единица                                                   измерения</t>
  </si>
  <si>
    <t>Характеристика                                (жирность, сорт)</t>
  </si>
  <si>
    <t>ИТОГО                    руб.коп.                             (средняя цена                    по району)</t>
  </si>
  <si>
    <t xml:space="preserve">Муниципальные образования </t>
  </si>
  <si>
    <t>Большереченское МО</t>
  </si>
  <si>
    <t>Голоустненское МО</t>
  </si>
  <si>
    <t>Гороховское МО</t>
  </si>
  <si>
    <t>Дзержинское МО</t>
  </si>
  <si>
    <t>Карлукское МО</t>
  </si>
  <si>
    <t>Листвянское МО</t>
  </si>
  <si>
    <t>Марковское МО</t>
  </si>
  <si>
    <t>Максимовское МО</t>
  </si>
  <si>
    <t>Мамонское МО</t>
  </si>
  <si>
    <t>Молодежное МО</t>
  </si>
  <si>
    <t>Никольское МО</t>
  </si>
  <si>
    <t>Оёкское МО</t>
  </si>
  <si>
    <t>Ревякинское МО</t>
  </si>
  <si>
    <t>Смоленское МО</t>
  </si>
  <si>
    <t>Сосновоборское МО</t>
  </si>
  <si>
    <t>Уриковское МО</t>
  </si>
  <si>
    <t>Усть-Балейское МО</t>
  </si>
  <si>
    <t>Усть-Кудинское МО</t>
  </si>
  <si>
    <t>Ушаковское МО</t>
  </si>
  <si>
    <t>Хомутовское МО</t>
  </si>
  <si>
    <t>Ширяевское МО</t>
  </si>
  <si>
    <t>мин.</t>
  </si>
  <si>
    <t>макс.</t>
  </si>
  <si>
    <t>МЯСО</t>
  </si>
  <si>
    <t>Говядина (кроме бескостного мяса)</t>
  </si>
  <si>
    <t>кг.</t>
  </si>
  <si>
    <t>Свинина (кроме бескостного мяса)</t>
  </si>
  <si>
    <t>Пельмени</t>
  </si>
  <si>
    <t>Суповой набор</t>
  </si>
  <si>
    <t>МЯСО ПТИЦЫ</t>
  </si>
  <si>
    <t>Курица (кроме куринных окороков)</t>
  </si>
  <si>
    <t>РЫБА СВЕЖЕМОРОЖЕНАЯ</t>
  </si>
  <si>
    <t>Минтай без головы</t>
  </si>
  <si>
    <t xml:space="preserve">Горбуша </t>
  </si>
  <si>
    <t>Сельдь</t>
  </si>
  <si>
    <t>тих./ок.</t>
  </si>
  <si>
    <t>КОЛБАСА/СОСИСКИ</t>
  </si>
  <si>
    <t>Колбаса "Докторская"</t>
  </si>
  <si>
    <t>Сосиски "Молочные"</t>
  </si>
  <si>
    <t>МОЛОЧНЫЕ ПРОДУКТЫ</t>
  </si>
  <si>
    <t xml:space="preserve">Молоко </t>
  </si>
  <si>
    <t>литр</t>
  </si>
  <si>
    <t xml:space="preserve">Сметана </t>
  </si>
  <si>
    <t xml:space="preserve">Сыр твердый </t>
  </si>
  <si>
    <t>Творог</t>
  </si>
  <si>
    <t>МАСЛО</t>
  </si>
  <si>
    <t xml:space="preserve">Масло сливочное </t>
  </si>
  <si>
    <t>Масло растительное рафинированное</t>
  </si>
  <si>
    <t xml:space="preserve">Яйцо куринное </t>
  </si>
  <si>
    <t>десяток</t>
  </si>
  <si>
    <t>1 кат.</t>
  </si>
  <si>
    <t xml:space="preserve">Соль  поваренная </t>
  </si>
  <si>
    <t>экстра</t>
  </si>
  <si>
    <t>Сахарный песок</t>
  </si>
  <si>
    <t>Чай черный байховый</t>
  </si>
  <si>
    <t>ХЛЕБ</t>
  </si>
  <si>
    <t>Хлеб пшеничный</t>
  </si>
  <si>
    <t>Хлеб ржаной</t>
  </si>
  <si>
    <t>Пшеничная мука</t>
  </si>
  <si>
    <t>высший</t>
  </si>
  <si>
    <t>МАКАРОННЫЕ ИЗДЕЛИЯ                                            (кроме фабричной упаковки)</t>
  </si>
  <si>
    <t>Вермишель</t>
  </si>
  <si>
    <t>КРУПЫ                                                                                (кроме фабричной упаковки)</t>
  </si>
  <si>
    <t>Гречка ядрица</t>
  </si>
  <si>
    <t>1 сорт</t>
  </si>
  <si>
    <t>Рис</t>
  </si>
  <si>
    <t>Геркулес</t>
  </si>
  <si>
    <t>Манная крупа</t>
  </si>
  <si>
    <t>Пшено</t>
  </si>
  <si>
    <t>ОВОЩИ/ФРУКТЫ</t>
  </si>
  <si>
    <t>Картофель</t>
  </si>
  <si>
    <t xml:space="preserve">Капуста белокочанная </t>
  </si>
  <si>
    <t>Огурцы</t>
  </si>
  <si>
    <t>Помидоры</t>
  </si>
  <si>
    <t>Репчатый лук</t>
  </si>
  <si>
    <t>Морковь</t>
  </si>
  <si>
    <t>Яблоки</t>
  </si>
  <si>
    <t>№ п/п</t>
  </si>
  <si>
    <r>
      <t xml:space="preserve">Информация об уровне цен на фиксированный набор продовольственных товаров </t>
    </r>
    <r>
      <rPr>
        <i/>
        <u/>
        <sz val="14"/>
        <color theme="1"/>
        <rFont val="Times New Roman"/>
        <family val="1"/>
        <charset val="204"/>
      </rPr>
      <t>по состоянию на 01 августа 2017 г.</t>
    </r>
  </si>
  <si>
    <t>средняя цена                      по району</t>
  </si>
  <si>
    <t xml:space="preserve">ИТОГО,                    руб.коп.                             (максимальная и                минимальная цена по району)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</si>
</sst>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0"/>
      <name val="Arial Cyr"/>
      <charset val="204"/>
    </font>
    <font>
      <sz val="14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2" fontId="3" fillId="0" borderId="0" xfId="0" applyNumberFormat="1" applyFont="1"/>
    <xf numFmtId="0" fontId="5" fillId="0" borderId="0" xfId="0" applyFont="1"/>
    <xf numFmtId="2" fontId="5" fillId="0" borderId="0" xfId="0" applyNumberFormat="1" applyFont="1"/>
    <xf numFmtId="0" fontId="4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4" fontId="3" fillId="3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0" xfId="0" applyNumberFormat="1" applyFont="1"/>
    <xf numFmtId="0" fontId="3" fillId="3" borderId="2" xfId="0" applyFont="1" applyFill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9" fontId="3" fillId="0" borderId="2" xfId="0" applyNumberFormat="1" applyFont="1" applyBorder="1" applyAlignment="1">
      <alignment horizontal="right" vertical="center"/>
    </xf>
    <xf numFmtId="0" fontId="3" fillId="3" borderId="2" xfId="0" applyFont="1" applyFill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Fill="1"/>
    <xf numFmtId="2" fontId="3" fillId="0" borderId="0" xfId="0" applyNumberFormat="1" applyFont="1" applyFill="1"/>
    <xf numFmtId="0" fontId="3" fillId="0" borderId="2" xfId="0" applyFont="1" applyBorder="1"/>
    <xf numFmtId="4" fontId="3" fillId="4" borderId="2" xfId="0" applyNumberFormat="1" applyFont="1" applyFill="1" applyBorder="1" applyAlignment="1">
      <alignment horizontal="center" vertical="center"/>
    </xf>
    <xf numFmtId="0" fontId="3" fillId="4" borderId="0" xfId="0" applyFont="1" applyFill="1"/>
    <xf numFmtId="4" fontId="6" fillId="4" borderId="2" xfId="0" applyNumberFormat="1" applyFont="1" applyFill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/>
    </xf>
    <xf numFmtId="4" fontId="7" fillId="3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" fontId="3" fillId="5" borderId="2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5" borderId="2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54"/>
  <sheetViews>
    <sheetView tabSelected="1" zoomScale="110" zoomScaleNormal="110" workbookViewId="0">
      <selection activeCell="CV45" sqref="CV45"/>
    </sheetView>
  </sheetViews>
  <sheetFormatPr defaultRowHeight="12.75" x14ac:dyDescent="0.2"/>
  <cols>
    <col min="1" max="1" width="5.140625" style="3" customWidth="1"/>
    <col min="2" max="2" width="31.7109375" style="3" customWidth="1"/>
    <col min="3" max="4" width="7.7109375" style="3" customWidth="1"/>
    <col min="5" max="5" width="5.7109375" style="3" hidden="1" customWidth="1"/>
    <col min="6" max="6" width="7.28515625" style="3" hidden="1" customWidth="1"/>
    <col min="7" max="15" width="5.7109375" style="3" hidden="1" customWidth="1"/>
    <col min="16" max="16" width="7.28515625" style="3" hidden="1" customWidth="1"/>
    <col min="17" max="28" width="5.7109375" style="3" hidden="1" customWidth="1"/>
    <col min="29" max="29" width="5.140625" style="3" hidden="1" customWidth="1"/>
    <col min="30" max="30" width="38.28515625" style="3" hidden="1" customWidth="1"/>
    <col min="31" max="32" width="7.7109375" style="3" hidden="1" customWidth="1"/>
    <col min="33" max="50" width="5.7109375" style="3" hidden="1" customWidth="1"/>
    <col min="51" max="51" width="10.140625" style="3" customWidth="1"/>
    <col min="52" max="52" width="11.85546875" style="3" customWidth="1"/>
    <col min="53" max="53" width="15.7109375" style="3" customWidth="1"/>
    <col min="54" max="94" width="9.140625" style="3" hidden="1" customWidth="1"/>
    <col min="95" max="95" width="9.140625" style="19" hidden="1" customWidth="1"/>
    <col min="96" max="96" width="9.140625" style="4" hidden="1" customWidth="1"/>
    <col min="97" max="98" width="9.140625" style="5"/>
    <col min="99" max="16384" width="9.140625" style="3"/>
  </cols>
  <sheetData>
    <row r="1" spans="1:121" ht="55.5" customHeight="1" x14ac:dyDescent="0.2">
      <c r="A1" s="44" t="s">
        <v>84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1"/>
      <c r="BC1" s="1"/>
      <c r="BD1" s="2"/>
      <c r="BE1" s="2"/>
      <c r="BF1" s="2"/>
      <c r="BG1" s="2"/>
      <c r="BH1" s="2"/>
      <c r="BI1" s="2"/>
      <c r="BJ1" s="2"/>
    </row>
    <row r="2" spans="1:121" ht="9.75" customHeight="1" x14ac:dyDescent="0.2"/>
    <row r="3" spans="1:121" s="6" customFormat="1" ht="12" customHeight="1" x14ac:dyDescent="0.25">
      <c r="A3" s="45" t="s">
        <v>83</v>
      </c>
      <c r="B3" s="45" t="s">
        <v>1</v>
      </c>
      <c r="C3" s="41" t="s">
        <v>2</v>
      </c>
      <c r="D3" s="41" t="s">
        <v>3</v>
      </c>
      <c r="E3" s="48" t="s">
        <v>5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9" t="s">
        <v>0</v>
      </c>
      <c r="AD3" s="45" t="s">
        <v>1</v>
      </c>
      <c r="AE3" s="41" t="s">
        <v>2</v>
      </c>
      <c r="AF3" s="54" t="s">
        <v>3</v>
      </c>
      <c r="AG3" s="48" t="s">
        <v>5</v>
      </c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50" t="s">
        <v>86</v>
      </c>
      <c r="AZ3" s="51"/>
      <c r="BA3" s="45" t="s">
        <v>4</v>
      </c>
      <c r="CQ3" s="40"/>
      <c r="CS3" s="7"/>
      <c r="CT3" s="7"/>
    </row>
    <row r="4" spans="1:121" s="6" customFormat="1" ht="110.1" customHeight="1" x14ac:dyDescent="0.25">
      <c r="A4" s="46"/>
      <c r="B4" s="46"/>
      <c r="C4" s="42"/>
      <c r="D4" s="42"/>
      <c r="E4" s="55" t="s">
        <v>6</v>
      </c>
      <c r="F4" s="55"/>
      <c r="G4" s="55" t="s">
        <v>7</v>
      </c>
      <c r="H4" s="55"/>
      <c r="I4" s="55" t="s">
        <v>8</v>
      </c>
      <c r="J4" s="55"/>
      <c r="K4" s="55" t="s">
        <v>9</v>
      </c>
      <c r="L4" s="55"/>
      <c r="M4" s="55" t="s">
        <v>10</v>
      </c>
      <c r="N4" s="55"/>
      <c r="O4" s="55" t="s">
        <v>11</v>
      </c>
      <c r="P4" s="55"/>
      <c r="Q4" s="55" t="s">
        <v>12</v>
      </c>
      <c r="R4" s="55"/>
      <c r="S4" s="55" t="s">
        <v>13</v>
      </c>
      <c r="T4" s="55"/>
      <c r="U4" s="55" t="s">
        <v>14</v>
      </c>
      <c r="V4" s="55"/>
      <c r="W4" s="55" t="s">
        <v>15</v>
      </c>
      <c r="X4" s="55"/>
      <c r="Y4" s="55" t="s">
        <v>16</v>
      </c>
      <c r="Z4" s="55"/>
      <c r="AA4" s="55" t="s">
        <v>17</v>
      </c>
      <c r="AB4" s="55"/>
      <c r="AC4" s="49"/>
      <c r="AD4" s="46"/>
      <c r="AE4" s="42"/>
      <c r="AF4" s="54"/>
      <c r="AG4" s="55" t="s">
        <v>18</v>
      </c>
      <c r="AH4" s="55"/>
      <c r="AI4" s="55" t="s">
        <v>19</v>
      </c>
      <c r="AJ4" s="55"/>
      <c r="AK4" s="55" t="s">
        <v>20</v>
      </c>
      <c r="AL4" s="55"/>
      <c r="AM4" s="55" t="s">
        <v>21</v>
      </c>
      <c r="AN4" s="55"/>
      <c r="AO4" s="55" t="s">
        <v>22</v>
      </c>
      <c r="AP4" s="55"/>
      <c r="AQ4" s="55" t="s">
        <v>23</v>
      </c>
      <c r="AR4" s="55"/>
      <c r="AS4" s="55" t="s">
        <v>24</v>
      </c>
      <c r="AT4" s="55"/>
      <c r="AU4" s="55" t="s">
        <v>25</v>
      </c>
      <c r="AV4" s="55"/>
      <c r="AW4" s="55" t="s">
        <v>26</v>
      </c>
      <c r="AX4" s="55"/>
      <c r="AY4" s="52"/>
      <c r="AZ4" s="53"/>
      <c r="BA4" s="47"/>
      <c r="CQ4" s="40"/>
      <c r="CS4" s="7"/>
      <c r="CT4" s="7"/>
    </row>
    <row r="5" spans="1:121" s="6" customFormat="1" ht="24.75" customHeight="1" x14ac:dyDescent="0.25">
      <c r="A5" s="47"/>
      <c r="B5" s="47"/>
      <c r="C5" s="43"/>
      <c r="D5" s="43"/>
      <c r="E5" s="37" t="s">
        <v>27</v>
      </c>
      <c r="F5" s="37" t="s">
        <v>28</v>
      </c>
      <c r="G5" s="37" t="s">
        <v>27</v>
      </c>
      <c r="H5" s="37" t="s">
        <v>28</v>
      </c>
      <c r="I5" s="37" t="s">
        <v>27</v>
      </c>
      <c r="J5" s="37" t="s">
        <v>28</v>
      </c>
      <c r="K5" s="37" t="s">
        <v>27</v>
      </c>
      <c r="L5" s="37" t="s">
        <v>28</v>
      </c>
      <c r="M5" s="37" t="s">
        <v>27</v>
      </c>
      <c r="N5" s="37" t="s">
        <v>28</v>
      </c>
      <c r="O5" s="37" t="s">
        <v>27</v>
      </c>
      <c r="P5" s="37" t="s">
        <v>28</v>
      </c>
      <c r="Q5" s="37" t="s">
        <v>27</v>
      </c>
      <c r="R5" s="37" t="s">
        <v>28</v>
      </c>
      <c r="S5" s="37" t="s">
        <v>27</v>
      </c>
      <c r="T5" s="37" t="s">
        <v>28</v>
      </c>
      <c r="U5" s="37" t="s">
        <v>27</v>
      </c>
      <c r="V5" s="37" t="s">
        <v>28</v>
      </c>
      <c r="W5" s="37" t="s">
        <v>27</v>
      </c>
      <c r="X5" s="37" t="s">
        <v>28</v>
      </c>
      <c r="Y5" s="37" t="s">
        <v>27</v>
      </c>
      <c r="Z5" s="37" t="s">
        <v>28</v>
      </c>
      <c r="AA5" s="37" t="s">
        <v>27</v>
      </c>
      <c r="AB5" s="37" t="s">
        <v>28</v>
      </c>
      <c r="AC5" s="49"/>
      <c r="AD5" s="47"/>
      <c r="AE5" s="43"/>
      <c r="AF5" s="54"/>
      <c r="AG5" s="37" t="s">
        <v>27</v>
      </c>
      <c r="AH5" s="37" t="s">
        <v>28</v>
      </c>
      <c r="AI5" s="37" t="s">
        <v>27</v>
      </c>
      <c r="AJ5" s="37" t="s">
        <v>28</v>
      </c>
      <c r="AK5" s="37" t="s">
        <v>27</v>
      </c>
      <c r="AL5" s="37" t="s">
        <v>28</v>
      </c>
      <c r="AM5" s="37" t="s">
        <v>27</v>
      </c>
      <c r="AN5" s="37" t="s">
        <v>28</v>
      </c>
      <c r="AO5" s="37" t="s">
        <v>27</v>
      </c>
      <c r="AP5" s="37" t="s">
        <v>28</v>
      </c>
      <c r="AQ5" s="37" t="s">
        <v>27</v>
      </c>
      <c r="AR5" s="37" t="s">
        <v>28</v>
      </c>
      <c r="AS5" s="37" t="s">
        <v>27</v>
      </c>
      <c r="AT5" s="37" t="s">
        <v>28</v>
      </c>
      <c r="AU5" s="37" t="s">
        <v>27</v>
      </c>
      <c r="AV5" s="37" t="s">
        <v>28</v>
      </c>
      <c r="AW5" s="37" t="s">
        <v>27</v>
      </c>
      <c r="AX5" s="37" t="s">
        <v>28</v>
      </c>
      <c r="AY5" s="8" t="s">
        <v>27</v>
      </c>
      <c r="AZ5" s="8" t="s">
        <v>28</v>
      </c>
      <c r="BA5" s="38" t="s">
        <v>85</v>
      </c>
      <c r="CQ5" s="40"/>
      <c r="CS5" s="7"/>
      <c r="CT5" s="7"/>
    </row>
    <row r="6" spans="1:121" ht="11.25" customHeight="1" x14ac:dyDescent="0.2">
      <c r="A6" s="9"/>
      <c r="B6" s="9" t="s">
        <v>29</v>
      </c>
      <c r="C6" s="9"/>
      <c r="D6" s="9"/>
      <c r="E6" s="33"/>
      <c r="F6" s="33"/>
      <c r="G6" s="33"/>
      <c r="H6" s="33"/>
      <c r="I6" s="10"/>
      <c r="J6" s="10"/>
      <c r="K6" s="33"/>
      <c r="L6" s="33"/>
      <c r="M6" s="10"/>
      <c r="N6" s="10"/>
      <c r="O6" s="33"/>
      <c r="P6" s="33"/>
      <c r="Q6" s="10"/>
      <c r="R6" s="10"/>
      <c r="S6" s="10"/>
      <c r="T6" s="10"/>
      <c r="U6" s="10"/>
      <c r="V6" s="10"/>
      <c r="W6" s="10"/>
      <c r="X6" s="10"/>
      <c r="Y6" s="33"/>
      <c r="Z6" s="33"/>
      <c r="AA6" s="10"/>
      <c r="AB6" s="10"/>
      <c r="AC6" s="9"/>
      <c r="AD6" s="9" t="s">
        <v>29</v>
      </c>
      <c r="AE6" s="9"/>
      <c r="AF6" s="9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</row>
    <row r="7" spans="1:121" x14ac:dyDescent="0.2">
      <c r="A7" s="11">
        <v>1</v>
      </c>
      <c r="B7" s="11" t="s">
        <v>30</v>
      </c>
      <c r="C7" s="11" t="s">
        <v>31</v>
      </c>
      <c r="D7" s="12"/>
      <c r="E7" s="34"/>
      <c r="F7" s="34"/>
      <c r="G7" s="34"/>
      <c r="H7" s="34">
        <v>412.5</v>
      </c>
      <c r="I7" s="23"/>
      <c r="J7" s="23"/>
      <c r="K7" s="34">
        <v>265.5</v>
      </c>
      <c r="L7" s="34">
        <v>335</v>
      </c>
      <c r="M7" s="23"/>
      <c r="N7" s="23"/>
      <c r="O7" s="34"/>
      <c r="P7" s="34">
        <v>325</v>
      </c>
      <c r="Q7" s="23"/>
      <c r="R7" s="23">
        <v>389.5</v>
      </c>
      <c r="S7" s="23"/>
      <c r="T7" s="23"/>
      <c r="U7" s="23"/>
      <c r="V7" s="23"/>
      <c r="W7" s="23"/>
      <c r="X7" s="23"/>
      <c r="Y7" s="34"/>
      <c r="Z7" s="34"/>
      <c r="AA7" s="23"/>
      <c r="AB7" s="23"/>
      <c r="AC7" s="11">
        <v>1</v>
      </c>
      <c r="AD7" s="9" t="s">
        <v>30</v>
      </c>
      <c r="AE7" s="11" t="s">
        <v>31</v>
      </c>
      <c r="AF7" s="12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>
        <v>238</v>
      </c>
      <c r="AT7" s="23">
        <v>326</v>
      </c>
      <c r="AU7" s="13"/>
      <c r="AV7" s="13">
        <v>315</v>
      </c>
      <c r="AW7" s="23"/>
      <c r="AX7" s="23"/>
      <c r="AY7" s="26">
        <f>(K7+AS7)/2</f>
        <v>251.75</v>
      </c>
      <c r="AZ7" s="26">
        <f>(H7+L7+P7+R7+AT7+AV7)/6</f>
        <v>350.5</v>
      </c>
      <c r="BA7" s="32">
        <f>AVERAGE(AY7:AZ7)</f>
        <v>301.125</v>
      </c>
      <c r="BB7" s="3">
        <f>IF(E7&gt;0,1,0)</f>
        <v>0</v>
      </c>
      <c r="BC7" s="3">
        <f>IF(F7&gt;0,1,0)</f>
        <v>0</v>
      </c>
      <c r="BD7" s="3">
        <f t="shared" ref="BD7:BS22" si="0">IF(G7&gt;0,1,0)</f>
        <v>0</v>
      </c>
      <c r="BE7" s="3">
        <f t="shared" si="0"/>
        <v>1</v>
      </c>
      <c r="BF7" s="3">
        <f t="shared" si="0"/>
        <v>0</v>
      </c>
      <c r="BG7" s="3">
        <f t="shared" si="0"/>
        <v>0</v>
      </c>
      <c r="BH7" s="3">
        <f t="shared" si="0"/>
        <v>1</v>
      </c>
      <c r="BI7" s="3">
        <f t="shared" si="0"/>
        <v>1</v>
      </c>
      <c r="BJ7" s="3">
        <f t="shared" si="0"/>
        <v>0</v>
      </c>
      <c r="BK7" s="3">
        <f t="shared" si="0"/>
        <v>0</v>
      </c>
      <c r="BL7" s="3">
        <f t="shared" si="0"/>
        <v>0</v>
      </c>
      <c r="BM7" s="3">
        <f t="shared" si="0"/>
        <v>1</v>
      </c>
      <c r="BN7" s="3">
        <f t="shared" si="0"/>
        <v>0</v>
      </c>
      <c r="BO7" s="3">
        <f t="shared" si="0"/>
        <v>1</v>
      </c>
      <c r="BP7" s="3">
        <f t="shared" si="0"/>
        <v>0</v>
      </c>
      <c r="BQ7" s="3">
        <f t="shared" si="0"/>
        <v>0</v>
      </c>
      <c r="BR7" s="3">
        <f t="shared" si="0"/>
        <v>0</v>
      </c>
      <c r="BS7" s="3">
        <f t="shared" si="0"/>
        <v>0</v>
      </c>
      <c r="BT7" s="3">
        <f t="shared" ref="BQ7:BY22" si="1">IF(W7&gt;0,1,0)</f>
        <v>0</v>
      </c>
      <c r="BU7" s="3">
        <f t="shared" si="1"/>
        <v>0</v>
      </c>
      <c r="BV7" s="3">
        <f t="shared" si="1"/>
        <v>0</v>
      </c>
      <c r="BW7" s="3">
        <f t="shared" si="1"/>
        <v>0</v>
      </c>
      <c r="BX7" s="3">
        <f t="shared" si="1"/>
        <v>0</v>
      </c>
      <c r="BY7" s="3">
        <f t="shared" si="1"/>
        <v>0</v>
      </c>
      <c r="BZ7" s="3">
        <f>IF(AG7&gt;0,1,0)</f>
        <v>0</v>
      </c>
      <c r="CA7" s="3">
        <f t="shared" ref="CA7:CP7" si="2">IF(AH7&gt;0,1,0)</f>
        <v>0</v>
      </c>
      <c r="CB7" s="3">
        <f>IF(AI7&gt;0,1,0)</f>
        <v>0</v>
      </c>
      <c r="CC7" s="3">
        <f t="shared" si="2"/>
        <v>0</v>
      </c>
      <c r="CD7" s="3">
        <f t="shared" si="2"/>
        <v>0</v>
      </c>
      <c r="CE7" s="3">
        <f t="shared" si="2"/>
        <v>0</v>
      </c>
      <c r="CF7" s="3">
        <f t="shared" si="2"/>
        <v>0</v>
      </c>
      <c r="CG7" s="3">
        <f t="shared" si="2"/>
        <v>0</v>
      </c>
      <c r="CH7" s="3">
        <f t="shared" si="2"/>
        <v>0</v>
      </c>
      <c r="CI7" s="3">
        <f t="shared" si="2"/>
        <v>0</v>
      </c>
      <c r="CJ7" s="3">
        <f t="shared" si="2"/>
        <v>0</v>
      </c>
      <c r="CK7" s="3">
        <f t="shared" si="2"/>
        <v>0</v>
      </c>
      <c r="CL7" s="3">
        <f t="shared" si="2"/>
        <v>1</v>
      </c>
      <c r="CM7" s="3">
        <f t="shared" si="2"/>
        <v>1</v>
      </c>
      <c r="CN7" s="3">
        <f t="shared" si="2"/>
        <v>0</v>
      </c>
      <c r="CO7" s="3">
        <f t="shared" si="2"/>
        <v>1</v>
      </c>
      <c r="CP7" s="3">
        <f t="shared" si="2"/>
        <v>0</v>
      </c>
      <c r="CQ7" s="19">
        <f t="shared" ref="CA7:CQ22" si="3">IF(AX7&gt;0,1,0)</f>
        <v>0</v>
      </c>
      <c r="CR7" s="4">
        <f>BB7+BD7+BF7+BH7+BJ7+BL7+BN7+BP7+BR7+BT7+BV7+BX7+BZ7+CB7+CD7+CF7+CH7+CJ7+CL7+CN7+CP7</f>
        <v>2</v>
      </c>
      <c r="CV7" s="14"/>
      <c r="CX7" s="14"/>
      <c r="CY7" s="14"/>
    </row>
    <row r="8" spans="1:121" x14ac:dyDescent="0.2">
      <c r="A8" s="11">
        <v>2</v>
      </c>
      <c r="B8" s="11" t="s">
        <v>32</v>
      </c>
      <c r="C8" s="11" t="s">
        <v>31</v>
      </c>
      <c r="D8" s="12"/>
      <c r="E8" s="34"/>
      <c r="F8" s="34">
        <v>360</v>
      </c>
      <c r="G8" s="34"/>
      <c r="H8" s="34">
        <v>324.8</v>
      </c>
      <c r="I8" s="23"/>
      <c r="J8" s="23">
        <v>270</v>
      </c>
      <c r="K8" s="34">
        <v>255</v>
      </c>
      <c r="L8" s="34">
        <v>275</v>
      </c>
      <c r="M8" s="23"/>
      <c r="N8" s="23"/>
      <c r="O8" s="34"/>
      <c r="P8" s="34">
        <v>330</v>
      </c>
      <c r="Q8" s="23"/>
      <c r="R8" s="23">
        <v>351</v>
      </c>
      <c r="S8" s="23"/>
      <c r="T8" s="23"/>
      <c r="U8" s="23"/>
      <c r="V8" s="23"/>
      <c r="W8" s="23"/>
      <c r="X8" s="23"/>
      <c r="Y8" s="34"/>
      <c r="Z8" s="34"/>
      <c r="AA8" s="23"/>
      <c r="AB8" s="23"/>
      <c r="AC8" s="11">
        <v>2</v>
      </c>
      <c r="AD8" s="11" t="s">
        <v>32</v>
      </c>
      <c r="AE8" s="11" t="s">
        <v>31</v>
      </c>
      <c r="AF8" s="12"/>
      <c r="AG8" s="23">
        <v>194</v>
      </c>
      <c r="AH8" s="23"/>
      <c r="AI8" s="23"/>
      <c r="AJ8" s="23">
        <v>327.5</v>
      </c>
      <c r="AK8" s="23"/>
      <c r="AL8" s="23"/>
      <c r="AM8" s="23"/>
      <c r="AN8" s="23">
        <v>214</v>
      </c>
      <c r="AO8" s="23"/>
      <c r="AP8" s="23">
        <v>213</v>
      </c>
      <c r="AQ8" s="23"/>
      <c r="AR8" s="23"/>
      <c r="AS8" s="23">
        <v>246</v>
      </c>
      <c r="AT8" s="23">
        <v>346</v>
      </c>
      <c r="AU8" s="13"/>
      <c r="AV8" s="13">
        <v>299</v>
      </c>
      <c r="AW8" s="23"/>
      <c r="AX8" s="23"/>
      <c r="AY8" s="26">
        <f>(K8+AG8+AS8)/3</f>
        <v>231.66666666666666</v>
      </c>
      <c r="AZ8" s="26">
        <f>(F8+H8+J8+L8+P8+R8+AJ8+AN8+AP8+AT8+AV8)/11</f>
        <v>300.93636363636364</v>
      </c>
      <c r="BA8" s="32">
        <f>AVERAGE(AY8:AZ8)</f>
        <v>266.30151515151516</v>
      </c>
      <c r="BB8" s="3">
        <f t="shared" ref="BB8:BQ38" si="4">IF(E8&gt;0,1,0)</f>
        <v>0</v>
      </c>
      <c r="BC8" s="3">
        <f t="shared" si="4"/>
        <v>1</v>
      </c>
      <c r="BD8" s="3">
        <f t="shared" si="0"/>
        <v>0</v>
      </c>
      <c r="BE8" s="3">
        <f t="shared" si="0"/>
        <v>1</v>
      </c>
      <c r="BF8" s="3">
        <f t="shared" si="0"/>
        <v>0</v>
      </c>
      <c r="BG8" s="3">
        <f t="shared" si="0"/>
        <v>1</v>
      </c>
      <c r="BH8" s="3">
        <f t="shared" si="0"/>
        <v>1</v>
      </c>
      <c r="BI8" s="3">
        <f t="shared" si="0"/>
        <v>1</v>
      </c>
      <c r="BJ8" s="3">
        <f t="shared" si="0"/>
        <v>0</v>
      </c>
      <c r="BK8" s="3">
        <f t="shared" si="0"/>
        <v>0</v>
      </c>
      <c r="BL8" s="3">
        <f t="shared" si="0"/>
        <v>0</v>
      </c>
      <c r="BM8" s="3">
        <f t="shared" si="0"/>
        <v>1</v>
      </c>
      <c r="BN8" s="3">
        <f t="shared" si="0"/>
        <v>0</v>
      </c>
      <c r="BO8" s="3">
        <f t="shared" si="0"/>
        <v>1</v>
      </c>
      <c r="BP8" s="3">
        <f t="shared" si="0"/>
        <v>0</v>
      </c>
      <c r="BQ8" s="3">
        <f t="shared" si="0"/>
        <v>0</v>
      </c>
      <c r="BR8" s="3">
        <f t="shared" si="0"/>
        <v>0</v>
      </c>
      <c r="BS8" s="3">
        <f t="shared" si="0"/>
        <v>0</v>
      </c>
      <c r="BT8" s="3">
        <f t="shared" si="1"/>
        <v>0</v>
      </c>
      <c r="BU8" s="3">
        <f t="shared" si="1"/>
        <v>0</v>
      </c>
      <c r="BV8" s="3">
        <f t="shared" si="1"/>
        <v>0</v>
      </c>
      <c r="BW8" s="3">
        <f t="shared" si="1"/>
        <v>0</v>
      </c>
      <c r="BX8" s="3">
        <f t="shared" si="1"/>
        <v>0</v>
      </c>
      <c r="BY8" s="3">
        <f t="shared" si="1"/>
        <v>0</v>
      </c>
      <c r="BZ8" s="3">
        <f t="shared" ref="BZ8:CO37" si="5">IF(AG8&gt;0,1,0)</f>
        <v>1</v>
      </c>
      <c r="CA8" s="3">
        <f t="shared" si="3"/>
        <v>0</v>
      </c>
      <c r="CB8" s="3">
        <f t="shared" si="3"/>
        <v>0</v>
      </c>
      <c r="CC8" s="3">
        <f t="shared" si="3"/>
        <v>1</v>
      </c>
      <c r="CD8" s="3">
        <f t="shared" si="3"/>
        <v>0</v>
      </c>
      <c r="CE8" s="3">
        <f t="shared" si="3"/>
        <v>0</v>
      </c>
      <c r="CF8" s="3">
        <f t="shared" si="3"/>
        <v>0</v>
      </c>
      <c r="CG8" s="3">
        <f t="shared" si="3"/>
        <v>1</v>
      </c>
      <c r="CH8" s="3">
        <f t="shared" si="3"/>
        <v>0</v>
      </c>
      <c r="CI8" s="3">
        <f t="shared" si="3"/>
        <v>1</v>
      </c>
      <c r="CJ8" s="3">
        <f t="shared" si="3"/>
        <v>0</v>
      </c>
      <c r="CK8" s="3">
        <f t="shared" si="3"/>
        <v>0</v>
      </c>
      <c r="CL8" s="3">
        <f t="shared" si="3"/>
        <v>1</v>
      </c>
      <c r="CM8" s="3">
        <f t="shared" si="3"/>
        <v>1</v>
      </c>
      <c r="CN8" s="3">
        <f t="shared" si="3"/>
        <v>0</v>
      </c>
      <c r="CO8" s="3">
        <f t="shared" si="3"/>
        <v>1</v>
      </c>
      <c r="CP8" s="3">
        <f t="shared" si="3"/>
        <v>0</v>
      </c>
      <c r="CQ8" s="19">
        <f t="shared" si="3"/>
        <v>0</v>
      </c>
      <c r="CR8" s="4">
        <f t="shared" ref="CR8:CR51" si="6">BB8+BD8+BF8+BH8+BJ8+BL8+BN8+BP8+BR8+BT8+BV8+BX8+BZ8+CB8+CD8+CF8+CH8+CJ8+CL8+CN8+CP8</f>
        <v>3</v>
      </c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</row>
    <row r="9" spans="1:121" x14ac:dyDescent="0.2">
      <c r="A9" s="11">
        <v>3</v>
      </c>
      <c r="B9" s="11" t="s">
        <v>33</v>
      </c>
      <c r="C9" s="11" t="s">
        <v>31</v>
      </c>
      <c r="D9" s="12"/>
      <c r="E9" s="34">
        <v>176.2</v>
      </c>
      <c r="F9" s="34">
        <v>256</v>
      </c>
      <c r="G9" s="34">
        <v>195</v>
      </c>
      <c r="H9" s="34">
        <v>220</v>
      </c>
      <c r="I9" s="23">
        <v>211.25</v>
      </c>
      <c r="J9" s="23">
        <v>255.67</v>
      </c>
      <c r="K9" s="34">
        <v>204.5</v>
      </c>
      <c r="L9" s="34">
        <v>274.25</v>
      </c>
      <c r="M9" s="23"/>
      <c r="N9" s="23">
        <v>182.6</v>
      </c>
      <c r="O9" s="34">
        <v>219</v>
      </c>
      <c r="P9" s="34">
        <v>265.60000000000002</v>
      </c>
      <c r="Q9" s="23">
        <v>129.84</v>
      </c>
      <c r="R9" s="23">
        <v>246.03000000000003</v>
      </c>
      <c r="S9" s="23">
        <v>161.19999999999999</v>
      </c>
      <c r="T9" s="23">
        <v>235</v>
      </c>
      <c r="U9" s="23">
        <v>166</v>
      </c>
      <c r="V9" s="23">
        <v>222.4</v>
      </c>
      <c r="W9" s="23">
        <v>146.6</v>
      </c>
      <c r="X9" s="23">
        <v>259.60000000000002</v>
      </c>
      <c r="Y9" s="34">
        <v>99</v>
      </c>
      <c r="Z9" s="34">
        <v>182.6</v>
      </c>
      <c r="AA9" s="23">
        <v>145</v>
      </c>
      <c r="AB9" s="23">
        <v>253.2</v>
      </c>
      <c r="AC9" s="11">
        <v>3</v>
      </c>
      <c r="AD9" s="11" t="s">
        <v>33</v>
      </c>
      <c r="AE9" s="11" t="s">
        <v>31</v>
      </c>
      <c r="AF9" s="12"/>
      <c r="AG9" s="23">
        <v>170.2</v>
      </c>
      <c r="AH9" s="23">
        <v>246.25</v>
      </c>
      <c r="AI9" s="23">
        <v>140</v>
      </c>
      <c r="AJ9" s="23">
        <v>277.33333333333331</v>
      </c>
      <c r="AK9" s="23">
        <v>228</v>
      </c>
      <c r="AL9" s="23">
        <v>257</v>
      </c>
      <c r="AM9" s="23">
        <v>146.57999999999998</v>
      </c>
      <c r="AN9" s="23">
        <v>200</v>
      </c>
      <c r="AO9" s="23">
        <v>169.2</v>
      </c>
      <c r="AP9" s="23">
        <v>221.8</v>
      </c>
      <c r="AQ9" s="23">
        <v>160.80000000000001</v>
      </c>
      <c r="AR9" s="23">
        <v>241.8</v>
      </c>
      <c r="AS9" s="23">
        <v>180.8</v>
      </c>
      <c r="AT9" s="23">
        <v>291.2</v>
      </c>
      <c r="AU9" s="13">
        <v>192.8</v>
      </c>
      <c r="AV9" s="13">
        <v>283.39999999999998</v>
      </c>
      <c r="AW9" s="23">
        <v>163.75</v>
      </c>
      <c r="AX9" s="23">
        <v>265.2</v>
      </c>
      <c r="AY9" s="26">
        <f>(E9+G9+I9+K9+O9+Q9+S9+U9+W9+Y9+AA9+AG9+AI9+AK9+AM9+AO9+AQ9+AS9+AU9+AW9)/20</f>
        <v>170.286</v>
      </c>
      <c r="AZ9" s="26">
        <f>(F9+H9+J9+L9+N9+P9+R9+T9+V9+X9+Z9+AB9+AH9+AJ9+AL9+AN9+AP9+AR9+AT9+AV9+AX9)/21</f>
        <v>244.61587301587298</v>
      </c>
      <c r="BA9" s="32">
        <f t="shared" ref="BA9:BA10" si="7">AVERAGE(AY9:AZ9)</f>
        <v>207.45093650793649</v>
      </c>
      <c r="BB9" s="3">
        <f t="shared" si="4"/>
        <v>1</v>
      </c>
      <c r="BC9" s="3">
        <f t="shared" si="4"/>
        <v>1</v>
      </c>
      <c r="BD9" s="3">
        <f t="shared" si="0"/>
        <v>1</v>
      </c>
      <c r="BE9" s="3">
        <f t="shared" si="0"/>
        <v>1</v>
      </c>
      <c r="BF9" s="3">
        <f t="shared" si="0"/>
        <v>1</v>
      </c>
      <c r="BG9" s="3">
        <f t="shared" si="0"/>
        <v>1</v>
      </c>
      <c r="BH9" s="3">
        <f t="shared" si="0"/>
        <v>1</v>
      </c>
      <c r="BI9" s="3">
        <f t="shared" si="0"/>
        <v>1</v>
      </c>
      <c r="BJ9" s="3">
        <f t="shared" si="0"/>
        <v>0</v>
      </c>
      <c r="BK9" s="3">
        <f t="shared" si="0"/>
        <v>1</v>
      </c>
      <c r="BL9" s="3">
        <f t="shared" si="0"/>
        <v>1</v>
      </c>
      <c r="BM9" s="3">
        <f t="shared" si="0"/>
        <v>1</v>
      </c>
      <c r="BN9" s="3">
        <f t="shared" si="0"/>
        <v>1</v>
      </c>
      <c r="BO9" s="3">
        <f t="shared" si="0"/>
        <v>1</v>
      </c>
      <c r="BP9" s="3">
        <f t="shared" si="0"/>
        <v>1</v>
      </c>
      <c r="BQ9" s="3">
        <f t="shared" si="1"/>
        <v>1</v>
      </c>
      <c r="BR9" s="3">
        <f t="shared" si="1"/>
        <v>1</v>
      </c>
      <c r="BS9" s="3">
        <f t="shared" si="1"/>
        <v>1</v>
      </c>
      <c r="BT9" s="3">
        <f t="shared" si="1"/>
        <v>1</v>
      </c>
      <c r="BU9" s="3">
        <f t="shared" si="1"/>
        <v>1</v>
      </c>
      <c r="BV9" s="3">
        <f t="shared" si="1"/>
        <v>1</v>
      </c>
      <c r="BW9" s="3">
        <f t="shared" si="1"/>
        <v>1</v>
      </c>
      <c r="BX9" s="3">
        <f t="shared" si="1"/>
        <v>1</v>
      </c>
      <c r="BY9" s="3">
        <f t="shared" si="1"/>
        <v>1</v>
      </c>
      <c r="BZ9" s="3">
        <f t="shared" si="5"/>
        <v>1</v>
      </c>
      <c r="CA9" s="3">
        <f t="shared" si="3"/>
        <v>1</v>
      </c>
      <c r="CB9" s="3">
        <f t="shared" si="3"/>
        <v>1</v>
      </c>
      <c r="CC9" s="3">
        <f t="shared" si="3"/>
        <v>1</v>
      </c>
      <c r="CD9" s="3">
        <f t="shared" si="3"/>
        <v>1</v>
      </c>
      <c r="CE9" s="3">
        <f t="shared" si="3"/>
        <v>1</v>
      </c>
      <c r="CF9" s="3">
        <f t="shared" si="3"/>
        <v>1</v>
      </c>
      <c r="CG9" s="3">
        <f t="shared" si="3"/>
        <v>1</v>
      </c>
      <c r="CH9" s="3">
        <f t="shared" si="3"/>
        <v>1</v>
      </c>
      <c r="CI9" s="3">
        <f t="shared" si="3"/>
        <v>1</v>
      </c>
      <c r="CJ9" s="3">
        <f t="shared" si="3"/>
        <v>1</v>
      </c>
      <c r="CK9" s="3">
        <f t="shared" si="3"/>
        <v>1</v>
      </c>
      <c r="CL9" s="3">
        <f t="shared" si="3"/>
        <v>1</v>
      </c>
      <c r="CM9" s="3">
        <f t="shared" si="3"/>
        <v>1</v>
      </c>
      <c r="CN9" s="3">
        <f t="shared" si="3"/>
        <v>1</v>
      </c>
      <c r="CO9" s="3">
        <f t="shared" si="3"/>
        <v>1</v>
      </c>
      <c r="CP9" s="3">
        <f t="shared" si="3"/>
        <v>1</v>
      </c>
      <c r="CQ9" s="19">
        <f t="shared" si="3"/>
        <v>1</v>
      </c>
      <c r="CR9" s="4">
        <f t="shared" si="6"/>
        <v>20</v>
      </c>
      <c r="CV9" s="14"/>
      <c r="CX9" s="14"/>
      <c r="CY9" s="14"/>
    </row>
    <row r="10" spans="1:121" x14ac:dyDescent="0.2">
      <c r="A10" s="11">
        <v>4</v>
      </c>
      <c r="B10" s="11" t="s">
        <v>34</v>
      </c>
      <c r="C10" s="11" t="s">
        <v>31</v>
      </c>
      <c r="D10" s="12"/>
      <c r="E10" s="34">
        <v>73.75</v>
      </c>
      <c r="F10" s="34">
        <v>92.2</v>
      </c>
      <c r="G10" s="34">
        <v>75</v>
      </c>
      <c r="H10" s="34">
        <v>90</v>
      </c>
      <c r="I10" s="23">
        <v>87.5</v>
      </c>
      <c r="J10" s="23">
        <v>91.5</v>
      </c>
      <c r="K10" s="34"/>
      <c r="L10" s="34">
        <v>121.5</v>
      </c>
      <c r="M10" s="23"/>
      <c r="N10" s="23">
        <v>75.599999999999994</v>
      </c>
      <c r="O10" s="34">
        <v>73</v>
      </c>
      <c r="P10" s="34">
        <v>81.666666666666671</v>
      </c>
      <c r="Q10" s="23">
        <v>65</v>
      </c>
      <c r="R10" s="23">
        <v>82.6</v>
      </c>
      <c r="S10" s="23">
        <v>75</v>
      </c>
      <c r="T10" s="23">
        <v>87</v>
      </c>
      <c r="U10" s="23">
        <v>160</v>
      </c>
      <c r="V10" s="23">
        <v>180</v>
      </c>
      <c r="W10" s="23">
        <v>82</v>
      </c>
      <c r="X10" s="23">
        <v>97.8</v>
      </c>
      <c r="Y10" s="34">
        <v>81.5</v>
      </c>
      <c r="Z10" s="34">
        <v>96.75</v>
      </c>
      <c r="AA10" s="23">
        <v>70.5</v>
      </c>
      <c r="AB10" s="23">
        <v>82.8</v>
      </c>
      <c r="AC10" s="11">
        <v>4</v>
      </c>
      <c r="AD10" s="11" t="s">
        <v>34</v>
      </c>
      <c r="AE10" s="11" t="s">
        <v>31</v>
      </c>
      <c r="AF10" s="12"/>
      <c r="AG10" s="23">
        <v>143</v>
      </c>
      <c r="AH10" s="23"/>
      <c r="AI10" s="23">
        <v>62</v>
      </c>
      <c r="AJ10" s="23">
        <v>77</v>
      </c>
      <c r="AK10" s="23"/>
      <c r="AL10" s="23">
        <v>89.333333333333329</v>
      </c>
      <c r="AM10" s="23">
        <v>189</v>
      </c>
      <c r="AN10" s="23">
        <v>106.33333333333333</v>
      </c>
      <c r="AO10" s="23"/>
      <c r="AP10" s="23">
        <v>85</v>
      </c>
      <c r="AQ10" s="23">
        <v>50</v>
      </c>
      <c r="AR10" s="23">
        <v>84</v>
      </c>
      <c r="AS10" s="23">
        <v>54.8</v>
      </c>
      <c r="AT10" s="23">
        <v>77.599999999999994</v>
      </c>
      <c r="AU10" s="13"/>
      <c r="AV10" s="13">
        <v>75</v>
      </c>
      <c r="AW10" s="23"/>
      <c r="AX10" s="23">
        <v>79</v>
      </c>
      <c r="AY10" s="26">
        <f>(E10+G10+I10+O10+Q10+S10+U10+W10+Y10+AG10+AI10+AM10+AQ10+AS10)/14</f>
        <v>90.825000000000003</v>
      </c>
      <c r="AZ10" s="26">
        <f>(F10+H10+J10+L10+N10+P10+R10+T10+V10+X10+Z10+AB10+AJ10+AL10+AN10+AP10+AR10+AV10+AX10)/19</f>
        <v>93.425438596491219</v>
      </c>
      <c r="BA10" s="32">
        <f t="shared" si="7"/>
        <v>92.125219298245611</v>
      </c>
      <c r="BB10" s="3">
        <f t="shared" si="4"/>
        <v>1</v>
      </c>
      <c r="BC10" s="3">
        <f t="shared" si="4"/>
        <v>1</v>
      </c>
      <c r="BD10" s="3">
        <f t="shared" si="0"/>
        <v>1</v>
      </c>
      <c r="BE10" s="3">
        <f t="shared" si="0"/>
        <v>1</v>
      </c>
      <c r="BF10" s="3">
        <f t="shared" si="0"/>
        <v>1</v>
      </c>
      <c r="BG10" s="3">
        <f t="shared" si="0"/>
        <v>1</v>
      </c>
      <c r="BH10" s="3">
        <f t="shared" si="0"/>
        <v>0</v>
      </c>
      <c r="BI10" s="3">
        <f t="shared" si="0"/>
        <v>1</v>
      </c>
      <c r="BJ10" s="3">
        <f t="shared" si="0"/>
        <v>0</v>
      </c>
      <c r="BK10" s="3">
        <f t="shared" si="0"/>
        <v>1</v>
      </c>
      <c r="BL10" s="3">
        <f t="shared" si="0"/>
        <v>1</v>
      </c>
      <c r="BM10" s="3">
        <f t="shared" si="0"/>
        <v>1</v>
      </c>
      <c r="BN10" s="3">
        <f t="shared" si="0"/>
        <v>1</v>
      </c>
      <c r="BO10" s="3">
        <f t="shared" si="0"/>
        <v>1</v>
      </c>
      <c r="BP10" s="3">
        <f t="shared" si="0"/>
        <v>1</v>
      </c>
      <c r="BQ10" s="3">
        <f t="shared" si="1"/>
        <v>1</v>
      </c>
      <c r="BR10" s="3">
        <f t="shared" si="1"/>
        <v>1</v>
      </c>
      <c r="BS10" s="3">
        <f t="shared" si="1"/>
        <v>1</v>
      </c>
      <c r="BT10" s="3">
        <f t="shared" si="1"/>
        <v>1</v>
      </c>
      <c r="BU10" s="3">
        <f t="shared" si="1"/>
        <v>1</v>
      </c>
      <c r="BV10" s="3">
        <f t="shared" si="1"/>
        <v>1</v>
      </c>
      <c r="BW10" s="3">
        <f t="shared" si="1"/>
        <v>1</v>
      </c>
      <c r="BX10" s="3">
        <f t="shared" si="1"/>
        <v>1</v>
      </c>
      <c r="BY10" s="3">
        <f t="shared" si="1"/>
        <v>1</v>
      </c>
      <c r="BZ10" s="3">
        <f t="shared" si="5"/>
        <v>1</v>
      </c>
      <c r="CA10" s="3">
        <f t="shared" si="3"/>
        <v>0</v>
      </c>
      <c r="CB10" s="3">
        <f t="shared" si="3"/>
        <v>1</v>
      </c>
      <c r="CC10" s="3">
        <f t="shared" si="3"/>
        <v>1</v>
      </c>
      <c r="CD10" s="3">
        <f t="shared" si="3"/>
        <v>0</v>
      </c>
      <c r="CE10" s="3">
        <f t="shared" si="3"/>
        <v>1</v>
      </c>
      <c r="CF10" s="3">
        <f t="shared" si="3"/>
        <v>1</v>
      </c>
      <c r="CG10" s="3">
        <f t="shared" si="3"/>
        <v>1</v>
      </c>
      <c r="CH10" s="3">
        <f t="shared" si="3"/>
        <v>0</v>
      </c>
      <c r="CI10" s="3">
        <f t="shared" si="3"/>
        <v>1</v>
      </c>
      <c r="CJ10" s="3">
        <f t="shared" si="3"/>
        <v>1</v>
      </c>
      <c r="CK10" s="3">
        <f t="shared" si="3"/>
        <v>1</v>
      </c>
      <c r="CL10" s="3">
        <f t="shared" si="3"/>
        <v>1</v>
      </c>
      <c r="CM10" s="3">
        <f t="shared" si="3"/>
        <v>1</v>
      </c>
      <c r="CN10" s="3">
        <f t="shared" si="3"/>
        <v>0</v>
      </c>
      <c r="CO10" s="3">
        <f t="shared" si="3"/>
        <v>1</v>
      </c>
      <c r="CP10" s="3">
        <f t="shared" si="3"/>
        <v>0</v>
      </c>
      <c r="CQ10" s="19">
        <f t="shared" si="3"/>
        <v>1</v>
      </c>
      <c r="CR10" s="4">
        <f t="shared" si="6"/>
        <v>15</v>
      </c>
      <c r="CV10" s="14"/>
      <c r="CX10" s="14"/>
      <c r="CY10" s="14"/>
    </row>
    <row r="11" spans="1:121" ht="10.5" customHeight="1" x14ac:dyDescent="0.2">
      <c r="A11" s="9"/>
      <c r="B11" s="9" t="s">
        <v>35</v>
      </c>
      <c r="C11" s="9"/>
      <c r="D11" s="15"/>
      <c r="E11" s="33"/>
      <c r="F11" s="33"/>
      <c r="G11" s="33"/>
      <c r="H11" s="33"/>
      <c r="I11" s="10"/>
      <c r="J11" s="10"/>
      <c r="K11" s="33"/>
      <c r="L11" s="33"/>
      <c r="M11" s="10"/>
      <c r="N11" s="10"/>
      <c r="O11" s="33"/>
      <c r="P11" s="33"/>
      <c r="Q11" s="10"/>
      <c r="R11" s="10"/>
      <c r="S11" s="10"/>
      <c r="T11" s="10"/>
      <c r="U11" s="10"/>
      <c r="V11" s="10"/>
      <c r="W11" s="10"/>
      <c r="X11" s="10"/>
      <c r="Y11" s="33"/>
      <c r="Z11" s="33"/>
      <c r="AA11" s="10"/>
      <c r="AB11" s="10"/>
      <c r="AC11" s="9"/>
      <c r="AD11" s="9" t="s">
        <v>35</v>
      </c>
      <c r="AE11" s="9"/>
      <c r="AF11" s="15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C11" s="3">
        <f t="shared" si="4"/>
        <v>0</v>
      </c>
      <c r="BD11" s="3">
        <f t="shared" si="0"/>
        <v>0</v>
      </c>
      <c r="BE11" s="3">
        <f t="shared" si="0"/>
        <v>0</v>
      </c>
      <c r="BF11" s="3">
        <f t="shared" si="0"/>
        <v>0</v>
      </c>
      <c r="BG11" s="3">
        <f t="shared" si="0"/>
        <v>0</v>
      </c>
      <c r="BH11" s="3">
        <f t="shared" si="0"/>
        <v>0</v>
      </c>
      <c r="BI11" s="3">
        <f t="shared" si="0"/>
        <v>0</v>
      </c>
      <c r="BJ11" s="3">
        <f t="shared" si="0"/>
        <v>0</v>
      </c>
      <c r="BK11" s="3">
        <f t="shared" si="0"/>
        <v>0</v>
      </c>
      <c r="BL11" s="3">
        <f t="shared" si="0"/>
        <v>0</v>
      </c>
      <c r="BM11" s="3">
        <f t="shared" si="0"/>
        <v>0</v>
      </c>
      <c r="BN11" s="3">
        <f t="shared" si="0"/>
        <v>0</v>
      </c>
      <c r="BO11" s="3">
        <f t="shared" si="0"/>
        <v>0</v>
      </c>
      <c r="BP11" s="3">
        <f t="shared" si="0"/>
        <v>0</v>
      </c>
      <c r="BQ11" s="3">
        <f t="shared" si="1"/>
        <v>0</v>
      </c>
      <c r="BR11" s="3">
        <f t="shared" si="1"/>
        <v>0</v>
      </c>
      <c r="BS11" s="3">
        <f t="shared" si="1"/>
        <v>0</v>
      </c>
      <c r="BT11" s="3">
        <f t="shared" si="1"/>
        <v>0</v>
      </c>
      <c r="BU11" s="3">
        <f t="shared" si="1"/>
        <v>0</v>
      </c>
      <c r="BV11" s="3">
        <f t="shared" si="1"/>
        <v>0</v>
      </c>
      <c r="BW11" s="3">
        <f t="shared" si="1"/>
        <v>0</v>
      </c>
      <c r="BX11" s="3">
        <f t="shared" si="1"/>
        <v>0</v>
      </c>
      <c r="BY11" s="3">
        <f t="shared" si="1"/>
        <v>0</v>
      </c>
      <c r="BZ11" s="3">
        <f t="shared" si="5"/>
        <v>0</v>
      </c>
      <c r="CA11" s="3">
        <f t="shared" si="3"/>
        <v>0</v>
      </c>
      <c r="CB11" s="3">
        <f t="shared" si="3"/>
        <v>0</v>
      </c>
      <c r="CC11" s="3">
        <f t="shared" si="3"/>
        <v>0</v>
      </c>
      <c r="CD11" s="3">
        <f t="shared" si="3"/>
        <v>0</v>
      </c>
      <c r="CE11" s="3">
        <f t="shared" si="3"/>
        <v>0</v>
      </c>
      <c r="CF11" s="3">
        <f t="shared" si="3"/>
        <v>0</v>
      </c>
      <c r="CG11" s="3">
        <f t="shared" si="3"/>
        <v>0</v>
      </c>
      <c r="CH11" s="3">
        <f t="shared" si="3"/>
        <v>0</v>
      </c>
      <c r="CI11" s="3">
        <f t="shared" si="3"/>
        <v>0</v>
      </c>
      <c r="CJ11" s="3">
        <f t="shared" si="3"/>
        <v>0</v>
      </c>
      <c r="CK11" s="3">
        <f t="shared" si="3"/>
        <v>0</v>
      </c>
      <c r="CL11" s="3">
        <f t="shared" si="3"/>
        <v>0</v>
      </c>
      <c r="CM11" s="3">
        <f t="shared" si="3"/>
        <v>0</v>
      </c>
      <c r="CN11" s="3">
        <f t="shared" si="3"/>
        <v>0</v>
      </c>
      <c r="CO11" s="3">
        <f t="shared" si="3"/>
        <v>0</v>
      </c>
      <c r="CP11" s="3">
        <f t="shared" si="3"/>
        <v>0</v>
      </c>
      <c r="CQ11" s="19">
        <f t="shared" si="3"/>
        <v>0</v>
      </c>
      <c r="CU11" s="14"/>
      <c r="CV11" s="14"/>
      <c r="CX11" s="14"/>
      <c r="CY11" s="14"/>
    </row>
    <row r="12" spans="1:121" x14ac:dyDescent="0.2">
      <c r="A12" s="11">
        <v>5</v>
      </c>
      <c r="B12" s="11" t="s">
        <v>36</v>
      </c>
      <c r="C12" s="11" t="s">
        <v>31</v>
      </c>
      <c r="D12" s="12"/>
      <c r="E12" s="34">
        <v>143</v>
      </c>
      <c r="F12" s="34">
        <v>155</v>
      </c>
      <c r="G12" s="34"/>
      <c r="H12" s="34">
        <v>178</v>
      </c>
      <c r="I12" s="23">
        <v>157.4</v>
      </c>
      <c r="J12" s="23">
        <v>171.44</v>
      </c>
      <c r="K12" s="34">
        <v>107</v>
      </c>
      <c r="L12" s="34">
        <v>186.67</v>
      </c>
      <c r="M12" s="23"/>
      <c r="N12" s="23">
        <v>159.4</v>
      </c>
      <c r="O12" s="34">
        <v>165</v>
      </c>
      <c r="P12" s="34">
        <v>161.4</v>
      </c>
      <c r="Q12" s="23">
        <v>142.33333333333334</v>
      </c>
      <c r="R12" s="23">
        <v>150.4</v>
      </c>
      <c r="S12" s="23">
        <v>154.80000000000001</v>
      </c>
      <c r="T12" s="23">
        <v>191.6</v>
      </c>
      <c r="U12" s="23">
        <v>165</v>
      </c>
      <c r="V12" s="23">
        <v>172.5</v>
      </c>
      <c r="W12" s="23">
        <v>120.5</v>
      </c>
      <c r="X12" s="23">
        <v>196.6</v>
      </c>
      <c r="Y12" s="34">
        <v>141</v>
      </c>
      <c r="Z12" s="34">
        <v>165.4</v>
      </c>
      <c r="AA12" s="23">
        <v>150</v>
      </c>
      <c r="AB12" s="23">
        <v>153</v>
      </c>
      <c r="AC12" s="11">
        <v>5</v>
      </c>
      <c r="AD12" s="11" t="s">
        <v>36</v>
      </c>
      <c r="AE12" s="11" t="s">
        <v>31</v>
      </c>
      <c r="AF12" s="12"/>
      <c r="AG12" s="23">
        <v>170.33333333333334</v>
      </c>
      <c r="AH12" s="23">
        <v>192</v>
      </c>
      <c r="AI12" s="23">
        <v>170</v>
      </c>
      <c r="AJ12" s="23">
        <v>177</v>
      </c>
      <c r="AK12" s="23">
        <v>45</v>
      </c>
      <c r="AL12" s="23">
        <v>151</v>
      </c>
      <c r="AM12" s="23">
        <v>147</v>
      </c>
      <c r="AN12" s="23">
        <v>171.6</v>
      </c>
      <c r="AO12" s="23"/>
      <c r="AP12" s="23">
        <v>163.33333333333334</v>
      </c>
      <c r="AQ12" s="23">
        <v>142</v>
      </c>
      <c r="AR12" s="23">
        <v>157.4</v>
      </c>
      <c r="AS12" s="23">
        <v>168</v>
      </c>
      <c r="AT12" s="23">
        <v>199.2</v>
      </c>
      <c r="AU12" s="35">
        <v>185</v>
      </c>
      <c r="AV12" s="35">
        <v>185.1</v>
      </c>
      <c r="AW12" s="23"/>
      <c r="AX12" s="23">
        <v>166.75</v>
      </c>
      <c r="AY12" s="26">
        <f>(E12+I12+K12+O12+Q12+S12+U12+W12+Y12+AA12+AG12+AI12+AK12+AM12+AQ12+AS12+AU12)/17</f>
        <v>145.49215686274511</v>
      </c>
      <c r="AZ12" s="26">
        <f>(F12+H12+J12+L12+N12+P12+R12+T12+V12+X12+Z12+AB12+AH12+AJ12+AL12+AN12+AP12+AR12+AT12+AV12+AX12)/21</f>
        <v>171.65682539682538</v>
      </c>
      <c r="BA12" s="32">
        <f>AVERAGE(AY12:AZ12)</f>
        <v>158.57449112978526</v>
      </c>
      <c r="BB12" s="3">
        <f t="shared" si="4"/>
        <v>1</v>
      </c>
      <c r="BC12" s="3">
        <f t="shared" si="4"/>
        <v>1</v>
      </c>
      <c r="BD12" s="3">
        <f t="shared" si="0"/>
        <v>0</v>
      </c>
      <c r="BE12" s="3">
        <f t="shared" si="0"/>
        <v>1</v>
      </c>
      <c r="BF12" s="3">
        <f t="shared" si="0"/>
        <v>1</v>
      </c>
      <c r="BG12" s="3">
        <f t="shared" si="0"/>
        <v>1</v>
      </c>
      <c r="BH12" s="3">
        <f t="shared" si="0"/>
        <v>1</v>
      </c>
      <c r="BI12" s="3">
        <f t="shared" si="0"/>
        <v>1</v>
      </c>
      <c r="BJ12" s="3">
        <f t="shared" si="0"/>
        <v>0</v>
      </c>
      <c r="BK12" s="3">
        <f t="shared" si="0"/>
        <v>1</v>
      </c>
      <c r="BL12" s="3">
        <f t="shared" si="0"/>
        <v>1</v>
      </c>
      <c r="BM12" s="3">
        <f t="shared" si="0"/>
        <v>1</v>
      </c>
      <c r="BN12" s="3">
        <f t="shared" si="0"/>
        <v>1</v>
      </c>
      <c r="BO12" s="3">
        <f t="shared" si="0"/>
        <v>1</v>
      </c>
      <c r="BP12" s="3">
        <f t="shared" si="0"/>
        <v>1</v>
      </c>
      <c r="BQ12" s="3">
        <f t="shared" si="1"/>
        <v>1</v>
      </c>
      <c r="BR12" s="3">
        <f t="shared" si="1"/>
        <v>1</v>
      </c>
      <c r="BS12" s="3">
        <f t="shared" si="1"/>
        <v>1</v>
      </c>
      <c r="BT12" s="3">
        <f t="shared" si="1"/>
        <v>1</v>
      </c>
      <c r="BU12" s="3">
        <f t="shared" si="1"/>
        <v>1</v>
      </c>
      <c r="BV12" s="3">
        <f t="shared" si="1"/>
        <v>1</v>
      </c>
      <c r="BW12" s="3">
        <f t="shared" si="1"/>
        <v>1</v>
      </c>
      <c r="BX12" s="3">
        <f t="shared" si="1"/>
        <v>1</v>
      </c>
      <c r="BY12" s="3">
        <f t="shared" si="1"/>
        <v>1</v>
      </c>
      <c r="BZ12" s="3">
        <f t="shared" si="5"/>
        <v>1</v>
      </c>
      <c r="CA12" s="3">
        <f t="shared" si="3"/>
        <v>1</v>
      </c>
      <c r="CB12" s="3">
        <f t="shared" si="3"/>
        <v>1</v>
      </c>
      <c r="CC12" s="3">
        <f t="shared" si="3"/>
        <v>1</v>
      </c>
      <c r="CD12" s="3">
        <f t="shared" si="3"/>
        <v>1</v>
      </c>
      <c r="CE12" s="3">
        <f t="shared" si="3"/>
        <v>1</v>
      </c>
      <c r="CF12" s="3">
        <f t="shared" si="3"/>
        <v>1</v>
      </c>
      <c r="CG12" s="3">
        <f t="shared" si="3"/>
        <v>1</v>
      </c>
      <c r="CH12" s="3">
        <f t="shared" si="3"/>
        <v>0</v>
      </c>
      <c r="CI12" s="3">
        <f t="shared" si="3"/>
        <v>1</v>
      </c>
      <c r="CJ12" s="3">
        <f t="shared" si="3"/>
        <v>1</v>
      </c>
      <c r="CK12" s="3">
        <f t="shared" si="3"/>
        <v>1</v>
      </c>
      <c r="CL12" s="3">
        <f t="shared" si="3"/>
        <v>1</v>
      </c>
      <c r="CM12" s="3">
        <f t="shared" si="3"/>
        <v>1</v>
      </c>
      <c r="CN12" s="3">
        <f t="shared" si="3"/>
        <v>1</v>
      </c>
      <c r="CO12" s="3">
        <f t="shared" si="3"/>
        <v>1</v>
      </c>
      <c r="CP12" s="3">
        <f t="shared" si="3"/>
        <v>0</v>
      </c>
      <c r="CQ12" s="19">
        <f t="shared" si="3"/>
        <v>1</v>
      </c>
      <c r="CR12" s="4">
        <f t="shared" si="6"/>
        <v>17</v>
      </c>
      <c r="CV12" s="14"/>
      <c r="CX12" s="14"/>
      <c r="CY12" s="14"/>
    </row>
    <row r="13" spans="1:121" ht="10.5" customHeight="1" x14ac:dyDescent="0.2">
      <c r="A13" s="9"/>
      <c r="B13" s="9" t="s">
        <v>37</v>
      </c>
      <c r="C13" s="9"/>
      <c r="D13" s="15"/>
      <c r="E13" s="33"/>
      <c r="F13" s="33"/>
      <c r="G13" s="33"/>
      <c r="H13" s="33"/>
      <c r="I13" s="10"/>
      <c r="J13" s="10"/>
      <c r="K13" s="33"/>
      <c r="L13" s="33"/>
      <c r="M13" s="10"/>
      <c r="N13" s="10"/>
      <c r="O13" s="33"/>
      <c r="P13" s="33"/>
      <c r="Q13" s="10"/>
      <c r="R13" s="10"/>
      <c r="S13" s="10"/>
      <c r="T13" s="10"/>
      <c r="U13" s="10"/>
      <c r="V13" s="10"/>
      <c r="W13" s="10"/>
      <c r="X13" s="10"/>
      <c r="Y13" s="33"/>
      <c r="Z13" s="33"/>
      <c r="AA13" s="10"/>
      <c r="AB13" s="10"/>
      <c r="AC13" s="9"/>
      <c r="AD13" s="9" t="s">
        <v>37</v>
      </c>
      <c r="AE13" s="9"/>
      <c r="AF13" s="15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C13" s="3">
        <f t="shared" si="4"/>
        <v>0</v>
      </c>
      <c r="BD13" s="3">
        <f t="shared" si="0"/>
        <v>0</v>
      </c>
      <c r="BE13" s="3">
        <f t="shared" si="0"/>
        <v>0</v>
      </c>
      <c r="BF13" s="3">
        <f t="shared" si="0"/>
        <v>0</v>
      </c>
      <c r="BG13" s="3">
        <f t="shared" si="0"/>
        <v>0</v>
      </c>
      <c r="BH13" s="3">
        <f t="shared" si="0"/>
        <v>0</v>
      </c>
      <c r="BI13" s="3">
        <f t="shared" si="0"/>
        <v>0</v>
      </c>
      <c r="BJ13" s="3">
        <f t="shared" si="0"/>
        <v>0</v>
      </c>
      <c r="BK13" s="3">
        <f t="shared" si="0"/>
        <v>0</v>
      </c>
      <c r="BL13" s="3">
        <f t="shared" si="0"/>
        <v>0</v>
      </c>
      <c r="BM13" s="3">
        <f t="shared" si="0"/>
        <v>0</v>
      </c>
      <c r="BN13" s="3">
        <f t="shared" si="0"/>
        <v>0</v>
      </c>
      <c r="BO13" s="3">
        <f t="shared" si="0"/>
        <v>0</v>
      </c>
      <c r="BP13" s="3">
        <f t="shared" si="0"/>
        <v>0</v>
      </c>
      <c r="BQ13" s="3">
        <f t="shared" si="1"/>
        <v>0</v>
      </c>
      <c r="BR13" s="3">
        <f t="shared" si="1"/>
        <v>0</v>
      </c>
      <c r="BS13" s="3">
        <f t="shared" si="1"/>
        <v>0</v>
      </c>
      <c r="BT13" s="3">
        <f t="shared" si="1"/>
        <v>0</v>
      </c>
      <c r="BU13" s="3">
        <f t="shared" si="1"/>
        <v>0</v>
      </c>
      <c r="BV13" s="3">
        <f t="shared" si="1"/>
        <v>0</v>
      </c>
      <c r="BW13" s="3">
        <f t="shared" si="1"/>
        <v>0</v>
      </c>
      <c r="BX13" s="3">
        <f t="shared" si="1"/>
        <v>0</v>
      </c>
      <c r="BY13" s="3">
        <f t="shared" si="1"/>
        <v>0</v>
      </c>
      <c r="BZ13" s="3">
        <f t="shared" si="5"/>
        <v>0</v>
      </c>
      <c r="CA13" s="3">
        <f t="shared" si="3"/>
        <v>0</v>
      </c>
      <c r="CB13" s="3">
        <f t="shared" si="3"/>
        <v>0</v>
      </c>
      <c r="CC13" s="3">
        <f t="shared" si="3"/>
        <v>0</v>
      </c>
      <c r="CD13" s="3">
        <f t="shared" si="3"/>
        <v>0</v>
      </c>
      <c r="CE13" s="3">
        <f t="shared" si="3"/>
        <v>0</v>
      </c>
      <c r="CF13" s="3">
        <f t="shared" si="3"/>
        <v>0</v>
      </c>
      <c r="CG13" s="3">
        <f t="shared" si="3"/>
        <v>0</v>
      </c>
      <c r="CH13" s="3">
        <f t="shared" si="3"/>
        <v>0</v>
      </c>
      <c r="CI13" s="3">
        <f t="shared" si="3"/>
        <v>0</v>
      </c>
      <c r="CJ13" s="3">
        <f t="shared" si="3"/>
        <v>0</v>
      </c>
      <c r="CK13" s="3">
        <f t="shared" si="3"/>
        <v>0</v>
      </c>
      <c r="CL13" s="3">
        <f t="shared" si="3"/>
        <v>0</v>
      </c>
      <c r="CM13" s="3">
        <f t="shared" si="3"/>
        <v>0</v>
      </c>
      <c r="CN13" s="3">
        <f t="shared" si="3"/>
        <v>0</v>
      </c>
      <c r="CO13" s="3">
        <f t="shared" si="3"/>
        <v>0</v>
      </c>
      <c r="CP13" s="3">
        <f t="shared" si="3"/>
        <v>0</v>
      </c>
      <c r="CQ13" s="19">
        <f t="shared" si="3"/>
        <v>0</v>
      </c>
      <c r="CV13" s="14"/>
      <c r="CX13" s="14"/>
      <c r="CY13" s="14"/>
    </row>
    <row r="14" spans="1:121" x14ac:dyDescent="0.2">
      <c r="A14" s="11">
        <v>6</v>
      </c>
      <c r="B14" s="11" t="s">
        <v>38</v>
      </c>
      <c r="C14" s="11" t="s">
        <v>31</v>
      </c>
      <c r="D14" s="12"/>
      <c r="E14" s="34"/>
      <c r="F14" s="34">
        <v>107.5</v>
      </c>
      <c r="G14" s="34"/>
      <c r="H14" s="34">
        <v>114</v>
      </c>
      <c r="I14" s="23">
        <v>102</v>
      </c>
      <c r="J14" s="23">
        <v>122.13</v>
      </c>
      <c r="K14" s="34"/>
      <c r="L14" s="34">
        <v>100</v>
      </c>
      <c r="M14" s="23"/>
      <c r="N14" s="23">
        <v>101</v>
      </c>
      <c r="O14" s="34"/>
      <c r="P14" s="34">
        <v>116.6</v>
      </c>
      <c r="Q14" s="23"/>
      <c r="R14" s="23">
        <v>108.2</v>
      </c>
      <c r="S14" s="23">
        <v>113</v>
      </c>
      <c r="T14" s="23">
        <v>137</v>
      </c>
      <c r="U14" s="23">
        <v>90</v>
      </c>
      <c r="V14" s="23">
        <v>105</v>
      </c>
      <c r="W14" s="23"/>
      <c r="X14" s="23">
        <v>119.6</v>
      </c>
      <c r="Y14" s="34"/>
      <c r="Z14" s="34">
        <v>110.25</v>
      </c>
      <c r="AA14" s="23"/>
      <c r="AB14" s="23">
        <v>105</v>
      </c>
      <c r="AC14" s="11">
        <v>6</v>
      </c>
      <c r="AD14" s="11" t="s">
        <v>38</v>
      </c>
      <c r="AE14" s="11" t="s">
        <v>31</v>
      </c>
      <c r="AF14" s="12"/>
      <c r="AG14" s="23">
        <v>101.25</v>
      </c>
      <c r="AH14" s="23"/>
      <c r="AI14" s="23"/>
      <c r="AJ14" s="23">
        <v>124</v>
      </c>
      <c r="AK14" s="23"/>
      <c r="AL14" s="23">
        <v>104.33333333333333</v>
      </c>
      <c r="AM14" s="23"/>
      <c r="AN14" s="23">
        <v>114</v>
      </c>
      <c r="AO14" s="23"/>
      <c r="AP14" s="23">
        <v>121</v>
      </c>
      <c r="AQ14" s="23"/>
      <c r="AR14" s="23">
        <v>95.8</v>
      </c>
      <c r="AS14" s="23">
        <v>52</v>
      </c>
      <c r="AT14" s="23">
        <v>105.8</v>
      </c>
      <c r="AU14" s="13"/>
      <c r="AV14" s="13">
        <v>112.98</v>
      </c>
      <c r="AW14" s="23"/>
      <c r="AX14" s="23">
        <v>106.2</v>
      </c>
      <c r="AY14" s="26">
        <f>(I14+S14+U14+AG14+AS14)/5</f>
        <v>91.65</v>
      </c>
      <c r="AZ14" s="26">
        <f>(F14+H14+J14+L14+N14+P14+R14+T14+V14+X14+Z14+AB14+AJ14+AL14+AN14+AP14+AR14+AT14+AV14+AX14)/20</f>
        <v>111.51966666666665</v>
      </c>
      <c r="BA14" s="32">
        <f>AVERAGE(AY14:AZ14)</f>
        <v>101.58483333333334</v>
      </c>
      <c r="BB14" s="3">
        <f t="shared" si="4"/>
        <v>0</v>
      </c>
      <c r="BC14" s="3">
        <f t="shared" si="4"/>
        <v>1</v>
      </c>
      <c r="BD14" s="3">
        <f t="shared" si="0"/>
        <v>0</v>
      </c>
      <c r="BE14" s="3">
        <f t="shared" si="0"/>
        <v>1</v>
      </c>
      <c r="BF14" s="3">
        <f t="shared" si="0"/>
        <v>1</v>
      </c>
      <c r="BG14" s="3">
        <f t="shared" si="0"/>
        <v>1</v>
      </c>
      <c r="BH14" s="3">
        <f t="shared" si="0"/>
        <v>0</v>
      </c>
      <c r="BI14" s="3">
        <f t="shared" si="0"/>
        <v>1</v>
      </c>
      <c r="BJ14" s="3">
        <f t="shared" si="0"/>
        <v>0</v>
      </c>
      <c r="BK14" s="3">
        <f t="shared" si="0"/>
        <v>1</v>
      </c>
      <c r="BL14" s="3">
        <f t="shared" si="0"/>
        <v>0</v>
      </c>
      <c r="BM14" s="3">
        <f t="shared" si="0"/>
        <v>1</v>
      </c>
      <c r="BN14" s="3">
        <f t="shared" si="0"/>
        <v>0</v>
      </c>
      <c r="BO14" s="3">
        <f t="shared" si="0"/>
        <v>1</v>
      </c>
      <c r="BP14" s="3">
        <f t="shared" si="0"/>
        <v>1</v>
      </c>
      <c r="BQ14" s="3">
        <f t="shared" si="1"/>
        <v>1</v>
      </c>
      <c r="BR14" s="3">
        <f t="shared" si="1"/>
        <v>1</v>
      </c>
      <c r="BS14" s="3">
        <f t="shared" si="1"/>
        <v>1</v>
      </c>
      <c r="BT14" s="3">
        <f t="shared" ref="BT14:BU16" si="8">IF(W14&gt;0,1,0)</f>
        <v>0</v>
      </c>
      <c r="BU14" s="3">
        <f t="shared" si="8"/>
        <v>1</v>
      </c>
      <c r="BV14" s="3">
        <f t="shared" si="1"/>
        <v>0</v>
      </c>
      <c r="BW14" s="3">
        <f t="shared" si="1"/>
        <v>1</v>
      </c>
      <c r="BX14" s="3">
        <f t="shared" si="1"/>
        <v>0</v>
      </c>
      <c r="BY14" s="3">
        <f t="shared" si="1"/>
        <v>1</v>
      </c>
      <c r="BZ14" s="3">
        <f t="shared" si="5"/>
        <v>1</v>
      </c>
      <c r="CA14" s="3">
        <f t="shared" si="3"/>
        <v>0</v>
      </c>
      <c r="CB14" s="3">
        <f t="shared" si="3"/>
        <v>0</v>
      </c>
      <c r="CC14" s="3">
        <f t="shared" si="3"/>
        <v>1</v>
      </c>
      <c r="CD14" s="3">
        <f t="shared" si="3"/>
        <v>0</v>
      </c>
      <c r="CE14" s="3">
        <f t="shared" si="3"/>
        <v>1</v>
      </c>
      <c r="CF14" s="3">
        <f t="shared" si="3"/>
        <v>0</v>
      </c>
      <c r="CG14" s="3">
        <f t="shared" si="3"/>
        <v>1</v>
      </c>
      <c r="CH14" s="3">
        <f t="shared" si="3"/>
        <v>0</v>
      </c>
      <c r="CI14" s="3">
        <f t="shared" si="3"/>
        <v>1</v>
      </c>
      <c r="CJ14" s="3">
        <f t="shared" si="3"/>
        <v>0</v>
      </c>
      <c r="CK14" s="3">
        <f t="shared" si="3"/>
        <v>1</v>
      </c>
      <c r="CL14" s="3">
        <f t="shared" si="3"/>
        <v>1</v>
      </c>
      <c r="CM14" s="3">
        <f t="shared" si="3"/>
        <v>1</v>
      </c>
      <c r="CN14" s="3">
        <f t="shared" si="3"/>
        <v>0</v>
      </c>
      <c r="CO14" s="3">
        <f t="shared" si="3"/>
        <v>1</v>
      </c>
      <c r="CP14" s="3">
        <f t="shared" si="3"/>
        <v>0</v>
      </c>
      <c r="CQ14" s="19">
        <f t="shared" si="3"/>
        <v>1</v>
      </c>
      <c r="CR14" s="4">
        <f t="shared" si="6"/>
        <v>5</v>
      </c>
      <c r="CV14" s="14"/>
      <c r="CX14" s="14"/>
      <c r="CY14" s="14"/>
    </row>
    <row r="15" spans="1:121" x14ac:dyDescent="0.2">
      <c r="A15" s="11">
        <v>7</v>
      </c>
      <c r="B15" s="11" t="s">
        <v>39</v>
      </c>
      <c r="C15" s="11" t="s">
        <v>31</v>
      </c>
      <c r="D15" s="12"/>
      <c r="E15" s="34"/>
      <c r="F15" s="34">
        <v>247</v>
      </c>
      <c r="G15" s="34"/>
      <c r="H15" s="34">
        <v>227</v>
      </c>
      <c r="I15" s="23">
        <v>205</v>
      </c>
      <c r="J15" s="23">
        <v>223.75</v>
      </c>
      <c r="K15" s="34"/>
      <c r="L15" s="34">
        <v>199.33</v>
      </c>
      <c r="M15" s="23"/>
      <c r="N15" s="23">
        <v>237.5</v>
      </c>
      <c r="O15" s="34"/>
      <c r="P15" s="34">
        <v>230.6</v>
      </c>
      <c r="Q15" s="23"/>
      <c r="R15" s="23">
        <v>215.75</v>
      </c>
      <c r="S15" s="23">
        <v>132</v>
      </c>
      <c r="T15" s="23">
        <v>177.2</v>
      </c>
      <c r="U15" s="23">
        <v>172.5</v>
      </c>
      <c r="V15" s="23">
        <v>180</v>
      </c>
      <c r="W15" s="23"/>
      <c r="X15" s="23">
        <v>227.2</v>
      </c>
      <c r="Y15" s="34"/>
      <c r="Z15" s="34">
        <v>183</v>
      </c>
      <c r="AA15" s="23"/>
      <c r="AB15" s="23">
        <v>189.5</v>
      </c>
      <c r="AC15" s="11">
        <v>7</v>
      </c>
      <c r="AD15" s="11" t="s">
        <v>39</v>
      </c>
      <c r="AE15" s="11" t="s">
        <v>31</v>
      </c>
      <c r="AF15" s="12"/>
      <c r="AG15" s="23">
        <v>258.66666666666669</v>
      </c>
      <c r="AH15" s="23"/>
      <c r="AI15" s="23">
        <v>182</v>
      </c>
      <c r="AJ15" s="23">
        <v>200.66666666666666</v>
      </c>
      <c r="AK15" s="23"/>
      <c r="AL15" s="23">
        <v>223.66666666666666</v>
      </c>
      <c r="AM15" s="23"/>
      <c r="AN15" s="23">
        <v>177.75</v>
      </c>
      <c r="AO15" s="23"/>
      <c r="AP15" s="23">
        <v>202.5</v>
      </c>
      <c r="AQ15" s="23"/>
      <c r="AR15" s="23">
        <v>196.66666666666666</v>
      </c>
      <c r="AS15" s="23">
        <v>68.2</v>
      </c>
      <c r="AT15" s="23">
        <v>112.6</v>
      </c>
      <c r="AU15" s="13"/>
      <c r="AV15" s="13">
        <v>209</v>
      </c>
      <c r="AW15" s="23"/>
      <c r="AX15" s="23">
        <v>182.2</v>
      </c>
      <c r="AY15" s="26">
        <f>(I15+S15+U15+AG15+AI15+AS15)/6</f>
        <v>169.72777777777779</v>
      </c>
      <c r="AZ15" s="26">
        <f>(F15+H15+J15+L15+N15+P15+R15+T15+V15+X15+Z15+AB15+AJ15+AL15+AN15+AP15+AR15+AT15+AV15+AX15)/20</f>
        <v>202.14399999999995</v>
      </c>
      <c r="BA15" s="32">
        <f>AVERAGE(AY15:AZ15)</f>
        <v>185.93588888888888</v>
      </c>
      <c r="BB15" s="3">
        <f t="shared" si="4"/>
        <v>0</v>
      </c>
      <c r="BC15" s="3">
        <f t="shared" si="4"/>
        <v>1</v>
      </c>
      <c r="BD15" s="3">
        <f t="shared" si="0"/>
        <v>0</v>
      </c>
      <c r="BE15" s="3">
        <f t="shared" si="0"/>
        <v>1</v>
      </c>
      <c r="BF15" s="3">
        <f t="shared" si="0"/>
        <v>1</v>
      </c>
      <c r="BG15" s="3">
        <f t="shared" si="0"/>
        <v>1</v>
      </c>
      <c r="BH15" s="3">
        <f t="shared" si="0"/>
        <v>0</v>
      </c>
      <c r="BI15" s="3">
        <f t="shared" si="0"/>
        <v>1</v>
      </c>
      <c r="BJ15" s="3">
        <f t="shared" si="0"/>
        <v>0</v>
      </c>
      <c r="BK15" s="3">
        <f t="shared" si="0"/>
        <v>1</v>
      </c>
      <c r="BL15" s="3">
        <f t="shared" si="0"/>
        <v>0</v>
      </c>
      <c r="BM15" s="3">
        <f t="shared" si="0"/>
        <v>1</v>
      </c>
      <c r="BN15" s="3">
        <f t="shared" si="0"/>
        <v>0</v>
      </c>
      <c r="BO15" s="3">
        <f t="shared" si="0"/>
        <v>1</v>
      </c>
      <c r="BP15" s="3">
        <f t="shared" si="0"/>
        <v>1</v>
      </c>
      <c r="BQ15" s="3">
        <f t="shared" si="1"/>
        <v>1</v>
      </c>
      <c r="BR15" s="3">
        <f t="shared" si="1"/>
        <v>1</v>
      </c>
      <c r="BS15" s="3">
        <f t="shared" si="1"/>
        <v>1</v>
      </c>
      <c r="BT15" s="3">
        <f t="shared" si="8"/>
        <v>0</v>
      </c>
      <c r="BU15" s="3">
        <f t="shared" si="8"/>
        <v>1</v>
      </c>
      <c r="BV15" s="3">
        <f t="shared" si="1"/>
        <v>0</v>
      </c>
      <c r="BW15" s="3">
        <f t="shared" si="1"/>
        <v>1</v>
      </c>
      <c r="BX15" s="3">
        <f t="shared" si="1"/>
        <v>0</v>
      </c>
      <c r="BY15" s="3">
        <f t="shared" si="1"/>
        <v>1</v>
      </c>
      <c r="BZ15" s="3">
        <f t="shared" si="5"/>
        <v>1</v>
      </c>
      <c r="CA15" s="3">
        <f t="shared" si="3"/>
        <v>0</v>
      </c>
      <c r="CB15" s="3">
        <f t="shared" si="3"/>
        <v>1</v>
      </c>
      <c r="CC15" s="3">
        <f t="shared" si="3"/>
        <v>1</v>
      </c>
      <c r="CD15" s="3">
        <f t="shared" si="3"/>
        <v>0</v>
      </c>
      <c r="CE15" s="3">
        <f t="shared" si="3"/>
        <v>1</v>
      </c>
      <c r="CF15" s="3">
        <f t="shared" si="3"/>
        <v>0</v>
      </c>
      <c r="CG15" s="3">
        <f t="shared" si="3"/>
        <v>1</v>
      </c>
      <c r="CH15" s="3">
        <f t="shared" si="3"/>
        <v>0</v>
      </c>
      <c r="CI15" s="3">
        <f t="shared" si="3"/>
        <v>1</v>
      </c>
      <c r="CJ15" s="3">
        <f t="shared" si="3"/>
        <v>0</v>
      </c>
      <c r="CK15" s="3">
        <f t="shared" si="3"/>
        <v>1</v>
      </c>
      <c r="CL15" s="3">
        <f t="shared" si="3"/>
        <v>1</v>
      </c>
      <c r="CM15" s="3">
        <f t="shared" si="3"/>
        <v>1</v>
      </c>
      <c r="CN15" s="3">
        <f t="shared" si="3"/>
        <v>0</v>
      </c>
      <c r="CO15" s="3">
        <f t="shared" si="3"/>
        <v>1</v>
      </c>
      <c r="CP15" s="3">
        <f t="shared" si="3"/>
        <v>0</v>
      </c>
      <c r="CQ15" s="19">
        <f t="shared" si="3"/>
        <v>1</v>
      </c>
      <c r="CR15" s="4">
        <f t="shared" si="6"/>
        <v>6</v>
      </c>
      <c r="CV15" s="14"/>
      <c r="CX15" s="14"/>
      <c r="CY15" s="14"/>
    </row>
    <row r="16" spans="1:121" x14ac:dyDescent="0.2">
      <c r="A16" s="11">
        <v>8</v>
      </c>
      <c r="B16" s="11" t="s">
        <v>40</v>
      </c>
      <c r="C16" s="11" t="s">
        <v>31</v>
      </c>
      <c r="D16" s="12" t="s">
        <v>41</v>
      </c>
      <c r="E16" s="34"/>
      <c r="F16" s="34">
        <v>77.400000000000006</v>
      </c>
      <c r="G16" s="34"/>
      <c r="H16" s="34">
        <v>109.6</v>
      </c>
      <c r="I16" s="23">
        <v>82.5</v>
      </c>
      <c r="J16" s="23">
        <v>86.13</v>
      </c>
      <c r="K16" s="34"/>
      <c r="L16" s="34">
        <v>69</v>
      </c>
      <c r="M16" s="23"/>
      <c r="N16" s="23">
        <v>93.75</v>
      </c>
      <c r="O16" s="34"/>
      <c r="P16" s="34">
        <v>106.5</v>
      </c>
      <c r="Q16" s="23"/>
      <c r="R16" s="23">
        <v>81.599999999999994</v>
      </c>
      <c r="S16" s="23">
        <v>89.4</v>
      </c>
      <c r="T16" s="23">
        <v>133.80000000000001</v>
      </c>
      <c r="U16" s="23">
        <v>80</v>
      </c>
      <c r="V16" s="23">
        <v>90</v>
      </c>
      <c r="W16" s="23"/>
      <c r="X16" s="23">
        <v>103.6</v>
      </c>
      <c r="Y16" s="34">
        <v>88</v>
      </c>
      <c r="Z16" s="34">
        <v>100</v>
      </c>
      <c r="AA16" s="23">
        <v>78</v>
      </c>
      <c r="AB16" s="23">
        <v>81.8</v>
      </c>
      <c r="AC16" s="11">
        <v>8</v>
      </c>
      <c r="AD16" s="11" t="s">
        <v>40</v>
      </c>
      <c r="AE16" s="11" t="s">
        <v>31</v>
      </c>
      <c r="AF16" s="12" t="s">
        <v>41</v>
      </c>
      <c r="AG16" s="23">
        <v>87.25</v>
      </c>
      <c r="AH16" s="23"/>
      <c r="AI16" s="23"/>
      <c r="AJ16" s="23">
        <v>121</v>
      </c>
      <c r="AK16" s="23"/>
      <c r="AL16" s="23">
        <v>91</v>
      </c>
      <c r="AM16" s="23"/>
      <c r="AN16" s="23">
        <v>101.6</v>
      </c>
      <c r="AO16" s="23"/>
      <c r="AP16" s="23">
        <v>156</v>
      </c>
      <c r="AQ16" s="23"/>
      <c r="AR16" s="23">
        <v>78.75</v>
      </c>
      <c r="AS16" s="23">
        <v>44.6</v>
      </c>
      <c r="AT16" s="23">
        <v>92.4</v>
      </c>
      <c r="AU16" s="13"/>
      <c r="AV16" s="13">
        <v>104.9</v>
      </c>
      <c r="AW16" s="23"/>
      <c r="AX16" s="23">
        <v>86.8</v>
      </c>
      <c r="AY16" s="26">
        <f>(I16+S16+U16+Y16+AA16+AG16+AS16)/7</f>
        <v>78.535714285714292</v>
      </c>
      <c r="AZ16" s="26">
        <f>(F16+H16+J16+L16+N16+P16+R16+T16+V16+X16+Z16+AB16+AJ16+AL16+AN16+AP16+AR16+AT16+AV16+AX16)/20</f>
        <v>98.281500000000008</v>
      </c>
      <c r="BA16" s="32">
        <f>AVERAGE(AY16:AZ16)</f>
        <v>88.40860714285715</v>
      </c>
      <c r="BB16" s="3">
        <f>IF(E16&gt;0,1,0)</f>
        <v>0</v>
      </c>
      <c r="BC16" s="3">
        <f t="shared" si="4"/>
        <v>1</v>
      </c>
      <c r="BD16" s="3">
        <f t="shared" si="0"/>
        <v>0</v>
      </c>
      <c r="BE16" s="3">
        <f t="shared" si="0"/>
        <v>1</v>
      </c>
      <c r="BF16" s="3">
        <f t="shared" si="0"/>
        <v>1</v>
      </c>
      <c r="BG16" s="3">
        <f t="shared" si="0"/>
        <v>1</v>
      </c>
      <c r="BH16" s="3">
        <f t="shared" si="0"/>
        <v>0</v>
      </c>
      <c r="BI16" s="3">
        <f t="shared" si="0"/>
        <v>1</v>
      </c>
      <c r="BJ16" s="3">
        <f t="shared" si="0"/>
        <v>0</v>
      </c>
      <c r="BK16" s="3">
        <f t="shared" si="0"/>
        <v>1</v>
      </c>
      <c r="BL16" s="3">
        <f t="shared" si="0"/>
        <v>0</v>
      </c>
      <c r="BM16" s="3">
        <f t="shared" si="0"/>
        <v>1</v>
      </c>
      <c r="BN16" s="3">
        <f t="shared" si="0"/>
        <v>0</v>
      </c>
      <c r="BO16" s="3">
        <f t="shared" si="0"/>
        <v>1</v>
      </c>
      <c r="BP16" s="3">
        <f t="shared" si="0"/>
        <v>1</v>
      </c>
      <c r="BQ16" s="3">
        <f t="shared" si="1"/>
        <v>1</v>
      </c>
      <c r="BR16" s="3">
        <f t="shared" si="1"/>
        <v>1</v>
      </c>
      <c r="BS16" s="3">
        <f t="shared" si="1"/>
        <v>1</v>
      </c>
      <c r="BT16" s="3">
        <f t="shared" si="8"/>
        <v>0</v>
      </c>
      <c r="BU16" s="3">
        <f t="shared" si="8"/>
        <v>1</v>
      </c>
      <c r="BV16" s="3">
        <f t="shared" si="1"/>
        <v>1</v>
      </c>
      <c r="BW16" s="3">
        <f t="shared" si="1"/>
        <v>1</v>
      </c>
      <c r="BX16" s="3">
        <f t="shared" si="1"/>
        <v>1</v>
      </c>
      <c r="BY16" s="3">
        <f t="shared" si="1"/>
        <v>1</v>
      </c>
      <c r="BZ16" s="3">
        <f t="shared" si="5"/>
        <v>1</v>
      </c>
      <c r="CA16" s="3">
        <f t="shared" si="3"/>
        <v>0</v>
      </c>
      <c r="CB16" s="3">
        <f t="shared" si="3"/>
        <v>0</v>
      </c>
      <c r="CC16" s="3">
        <f t="shared" si="3"/>
        <v>1</v>
      </c>
      <c r="CD16" s="3">
        <f t="shared" si="3"/>
        <v>0</v>
      </c>
      <c r="CE16" s="3">
        <f t="shared" si="3"/>
        <v>1</v>
      </c>
      <c r="CF16" s="3">
        <f t="shared" si="3"/>
        <v>0</v>
      </c>
      <c r="CG16" s="3">
        <f t="shared" si="3"/>
        <v>1</v>
      </c>
      <c r="CH16" s="3">
        <f t="shared" si="3"/>
        <v>0</v>
      </c>
      <c r="CI16" s="3">
        <f t="shared" si="3"/>
        <v>1</v>
      </c>
      <c r="CJ16" s="3">
        <f t="shared" si="3"/>
        <v>0</v>
      </c>
      <c r="CK16" s="3">
        <f t="shared" si="3"/>
        <v>1</v>
      </c>
      <c r="CL16" s="3">
        <f t="shared" si="3"/>
        <v>1</v>
      </c>
      <c r="CM16" s="3">
        <f t="shared" si="3"/>
        <v>1</v>
      </c>
      <c r="CN16" s="3">
        <f t="shared" si="3"/>
        <v>0</v>
      </c>
      <c r="CO16" s="3">
        <f t="shared" si="3"/>
        <v>1</v>
      </c>
      <c r="CP16" s="3">
        <f t="shared" si="3"/>
        <v>0</v>
      </c>
      <c r="CQ16" s="19">
        <f t="shared" si="3"/>
        <v>1</v>
      </c>
      <c r="CR16" s="4">
        <f t="shared" si="6"/>
        <v>7</v>
      </c>
      <c r="CV16" s="14"/>
      <c r="CX16" s="14"/>
      <c r="CY16" s="14"/>
    </row>
    <row r="17" spans="1:103" x14ac:dyDescent="0.2">
      <c r="A17" s="9"/>
      <c r="B17" s="9" t="s">
        <v>42</v>
      </c>
      <c r="C17" s="9"/>
      <c r="D17" s="15"/>
      <c r="E17" s="33"/>
      <c r="F17" s="33"/>
      <c r="G17" s="33"/>
      <c r="H17" s="33"/>
      <c r="I17" s="10"/>
      <c r="J17" s="10"/>
      <c r="K17" s="33"/>
      <c r="L17" s="33"/>
      <c r="M17" s="10"/>
      <c r="N17" s="10"/>
      <c r="O17" s="33"/>
      <c r="P17" s="33"/>
      <c r="Q17" s="10"/>
      <c r="R17" s="10"/>
      <c r="S17" s="10"/>
      <c r="T17" s="10"/>
      <c r="U17" s="10"/>
      <c r="V17" s="10"/>
      <c r="W17" s="10"/>
      <c r="X17" s="10"/>
      <c r="Y17" s="33"/>
      <c r="Z17" s="33"/>
      <c r="AA17" s="10"/>
      <c r="AB17" s="10"/>
      <c r="AC17" s="9"/>
      <c r="AD17" s="9" t="s">
        <v>42</v>
      </c>
      <c r="AE17" s="9"/>
      <c r="AF17" s="15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C17" s="3">
        <f t="shared" si="4"/>
        <v>0</v>
      </c>
      <c r="BD17" s="3">
        <f t="shared" si="0"/>
        <v>0</v>
      </c>
      <c r="BE17" s="3">
        <f t="shared" si="0"/>
        <v>0</v>
      </c>
      <c r="BF17" s="3">
        <f t="shared" si="0"/>
        <v>0</v>
      </c>
      <c r="BG17" s="3">
        <f t="shared" si="0"/>
        <v>0</v>
      </c>
      <c r="BH17" s="3">
        <f t="shared" si="0"/>
        <v>0</v>
      </c>
      <c r="BI17" s="3">
        <f t="shared" si="0"/>
        <v>0</v>
      </c>
      <c r="BJ17" s="3">
        <f t="shared" si="0"/>
        <v>0</v>
      </c>
      <c r="BK17" s="3">
        <f t="shared" si="0"/>
        <v>0</v>
      </c>
      <c r="BL17" s="3">
        <f t="shared" si="0"/>
        <v>0</v>
      </c>
      <c r="BM17" s="3">
        <f t="shared" si="0"/>
        <v>0</v>
      </c>
      <c r="BN17" s="3">
        <f t="shared" si="0"/>
        <v>0</v>
      </c>
      <c r="BO17" s="3">
        <f t="shared" si="0"/>
        <v>0</v>
      </c>
      <c r="BP17" s="3">
        <f t="shared" si="0"/>
        <v>0</v>
      </c>
      <c r="BQ17" s="3">
        <f t="shared" si="1"/>
        <v>0</v>
      </c>
      <c r="BR17" s="3">
        <f t="shared" si="1"/>
        <v>0</v>
      </c>
      <c r="BS17" s="3">
        <f t="shared" si="1"/>
        <v>0</v>
      </c>
      <c r="BT17" s="3">
        <f t="shared" si="1"/>
        <v>0</v>
      </c>
      <c r="BU17" s="3">
        <f t="shared" si="1"/>
        <v>0</v>
      </c>
      <c r="BV17" s="3">
        <f t="shared" si="1"/>
        <v>0</v>
      </c>
      <c r="BW17" s="3">
        <f t="shared" si="1"/>
        <v>0</v>
      </c>
      <c r="BX17" s="3">
        <f t="shared" si="1"/>
        <v>0</v>
      </c>
      <c r="BY17" s="3">
        <f t="shared" si="1"/>
        <v>0</v>
      </c>
      <c r="BZ17" s="3">
        <f t="shared" si="5"/>
        <v>0</v>
      </c>
      <c r="CA17" s="3">
        <f t="shared" si="3"/>
        <v>0</v>
      </c>
      <c r="CB17" s="3">
        <f t="shared" si="3"/>
        <v>0</v>
      </c>
      <c r="CC17" s="3">
        <f t="shared" si="3"/>
        <v>0</v>
      </c>
      <c r="CD17" s="3">
        <f t="shared" si="3"/>
        <v>0</v>
      </c>
      <c r="CE17" s="3">
        <f t="shared" si="3"/>
        <v>0</v>
      </c>
      <c r="CF17" s="3">
        <f t="shared" si="3"/>
        <v>0</v>
      </c>
      <c r="CG17" s="3">
        <f t="shared" si="3"/>
        <v>0</v>
      </c>
      <c r="CH17" s="3">
        <f t="shared" si="3"/>
        <v>0</v>
      </c>
      <c r="CI17" s="3">
        <f t="shared" si="3"/>
        <v>0</v>
      </c>
      <c r="CJ17" s="3">
        <f t="shared" si="3"/>
        <v>0</v>
      </c>
      <c r="CK17" s="3">
        <f t="shared" si="3"/>
        <v>0</v>
      </c>
      <c r="CL17" s="3">
        <f t="shared" si="3"/>
        <v>0</v>
      </c>
      <c r="CM17" s="3">
        <f t="shared" si="3"/>
        <v>0</v>
      </c>
      <c r="CN17" s="3">
        <f t="shared" si="3"/>
        <v>0</v>
      </c>
      <c r="CO17" s="3">
        <f t="shared" si="3"/>
        <v>0</v>
      </c>
      <c r="CP17" s="3">
        <f t="shared" si="3"/>
        <v>0</v>
      </c>
      <c r="CQ17" s="19">
        <f t="shared" si="3"/>
        <v>0</v>
      </c>
      <c r="CU17" s="14"/>
      <c r="CV17" s="14"/>
      <c r="CX17" s="14"/>
      <c r="CY17" s="14"/>
    </row>
    <row r="18" spans="1:103" x14ac:dyDescent="0.2">
      <c r="A18" s="11">
        <v>9</v>
      </c>
      <c r="B18" s="11" t="s">
        <v>43</v>
      </c>
      <c r="C18" s="11" t="s">
        <v>31</v>
      </c>
      <c r="D18" s="12"/>
      <c r="E18" s="34">
        <v>292</v>
      </c>
      <c r="F18" s="34">
        <v>327.60000000000002</v>
      </c>
      <c r="G18" s="34"/>
      <c r="H18" s="34">
        <v>395</v>
      </c>
      <c r="I18" s="23">
        <v>340.67</v>
      </c>
      <c r="J18" s="23">
        <v>365.43</v>
      </c>
      <c r="K18" s="34">
        <v>296.67</v>
      </c>
      <c r="L18" s="34">
        <v>416.25</v>
      </c>
      <c r="M18" s="23"/>
      <c r="N18" s="23">
        <v>342</v>
      </c>
      <c r="O18" s="34">
        <v>320</v>
      </c>
      <c r="P18" s="34">
        <v>352.8</v>
      </c>
      <c r="Q18" s="23">
        <v>295.33333333333331</v>
      </c>
      <c r="R18" s="23">
        <v>360.48</v>
      </c>
      <c r="S18" s="23">
        <v>276.39999999999998</v>
      </c>
      <c r="T18" s="23">
        <v>329</v>
      </c>
      <c r="U18" s="23">
        <v>335</v>
      </c>
      <c r="V18" s="23">
        <v>340</v>
      </c>
      <c r="W18" s="23">
        <v>321</v>
      </c>
      <c r="X18" s="23">
        <v>343</v>
      </c>
      <c r="Y18" s="34"/>
      <c r="Z18" s="34">
        <v>304.39999999999998</v>
      </c>
      <c r="AA18" s="23">
        <v>300</v>
      </c>
      <c r="AB18" s="23">
        <v>349.8</v>
      </c>
      <c r="AC18" s="11">
        <v>9</v>
      </c>
      <c r="AD18" s="11" t="s">
        <v>43</v>
      </c>
      <c r="AE18" s="11" t="s">
        <v>31</v>
      </c>
      <c r="AF18" s="12"/>
      <c r="AG18" s="23">
        <v>369</v>
      </c>
      <c r="AH18" s="23"/>
      <c r="AI18" s="23"/>
      <c r="AJ18" s="23">
        <v>317.33333333333331</v>
      </c>
      <c r="AK18" s="23"/>
      <c r="AL18" s="23">
        <v>380</v>
      </c>
      <c r="AM18" s="23"/>
      <c r="AN18" s="23">
        <v>344</v>
      </c>
      <c r="AO18" s="23"/>
      <c r="AP18" s="23">
        <v>375</v>
      </c>
      <c r="AQ18" s="23">
        <v>297.5</v>
      </c>
      <c r="AR18" s="23">
        <v>378.6</v>
      </c>
      <c r="AS18" s="23">
        <v>279</v>
      </c>
      <c r="AT18" s="23">
        <v>362.6</v>
      </c>
      <c r="AU18" s="13"/>
      <c r="AV18" s="13">
        <v>374.4</v>
      </c>
      <c r="AW18" s="23"/>
      <c r="AX18" s="23">
        <v>361.66666666666669</v>
      </c>
      <c r="AY18" s="26">
        <f>(E18+I18+K18+O18+Q18+S18+U18+W18+AA18+AG18+AQ18+AS18)/12</f>
        <v>310.21444444444444</v>
      </c>
      <c r="AZ18" s="26">
        <f>(F18+H18+J18+L18+N18+P18+R18+T18+V18+X18+Z18+AB18+AJ18+AL18+AN18+AP18+AR18+AT18+AV18+AX18)/20</f>
        <v>355.96800000000002</v>
      </c>
      <c r="BA18" s="32">
        <f>AVERAGE(AY18:AZ18)</f>
        <v>333.0912222222222</v>
      </c>
      <c r="BB18" s="3">
        <f t="shared" si="4"/>
        <v>1</v>
      </c>
      <c r="BC18" s="3">
        <f t="shared" si="4"/>
        <v>1</v>
      </c>
      <c r="BD18" s="3">
        <f t="shared" si="0"/>
        <v>0</v>
      </c>
      <c r="BE18" s="3">
        <f t="shared" si="0"/>
        <v>1</v>
      </c>
      <c r="BF18" s="3">
        <f t="shared" si="0"/>
        <v>1</v>
      </c>
      <c r="BG18" s="3">
        <f t="shared" si="0"/>
        <v>1</v>
      </c>
      <c r="BH18" s="3">
        <f t="shared" si="0"/>
        <v>1</v>
      </c>
      <c r="BI18" s="3">
        <f t="shared" si="0"/>
        <v>1</v>
      </c>
      <c r="BJ18" s="3">
        <f t="shared" si="0"/>
        <v>0</v>
      </c>
      <c r="BK18" s="3">
        <f t="shared" si="0"/>
        <v>1</v>
      </c>
      <c r="BL18" s="3">
        <f t="shared" si="0"/>
        <v>1</v>
      </c>
      <c r="BM18" s="3">
        <f t="shared" si="0"/>
        <v>1</v>
      </c>
      <c r="BN18" s="3">
        <f t="shared" si="0"/>
        <v>1</v>
      </c>
      <c r="BO18" s="3">
        <f t="shared" si="0"/>
        <v>1</v>
      </c>
      <c r="BP18" s="3">
        <f t="shared" si="0"/>
        <v>1</v>
      </c>
      <c r="BQ18" s="3">
        <f t="shared" si="1"/>
        <v>1</v>
      </c>
      <c r="BR18" s="3">
        <f t="shared" si="1"/>
        <v>1</v>
      </c>
      <c r="BS18" s="3">
        <f t="shared" si="1"/>
        <v>1</v>
      </c>
      <c r="BT18" s="3">
        <f t="shared" si="1"/>
        <v>1</v>
      </c>
      <c r="BU18" s="3">
        <f t="shared" si="1"/>
        <v>1</v>
      </c>
      <c r="BV18" s="3">
        <f t="shared" si="1"/>
        <v>0</v>
      </c>
      <c r="BW18" s="3">
        <f t="shared" si="1"/>
        <v>1</v>
      </c>
      <c r="BX18" s="3">
        <f t="shared" si="1"/>
        <v>1</v>
      </c>
      <c r="BY18" s="3">
        <f t="shared" si="1"/>
        <v>1</v>
      </c>
      <c r="BZ18" s="3">
        <f t="shared" si="5"/>
        <v>1</v>
      </c>
      <c r="CA18" s="3">
        <f t="shared" si="3"/>
        <v>0</v>
      </c>
      <c r="CB18" s="3">
        <f t="shared" si="3"/>
        <v>0</v>
      </c>
      <c r="CC18" s="3">
        <f t="shared" si="3"/>
        <v>1</v>
      </c>
      <c r="CD18" s="3">
        <f t="shared" si="3"/>
        <v>0</v>
      </c>
      <c r="CE18" s="3">
        <f t="shared" si="3"/>
        <v>1</v>
      </c>
      <c r="CF18" s="3">
        <f t="shared" si="3"/>
        <v>0</v>
      </c>
      <c r="CG18" s="3">
        <f t="shared" si="3"/>
        <v>1</v>
      </c>
      <c r="CH18" s="3">
        <f t="shared" si="3"/>
        <v>0</v>
      </c>
      <c r="CI18" s="3">
        <f t="shared" si="3"/>
        <v>1</v>
      </c>
      <c r="CJ18" s="3">
        <f t="shared" si="3"/>
        <v>1</v>
      </c>
      <c r="CK18" s="3">
        <f t="shared" si="3"/>
        <v>1</v>
      </c>
      <c r="CL18" s="3">
        <f t="shared" si="3"/>
        <v>1</v>
      </c>
      <c r="CM18" s="3">
        <f t="shared" si="3"/>
        <v>1</v>
      </c>
      <c r="CN18" s="3">
        <f t="shared" si="3"/>
        <v>0</v>
      </c>
      <c r="CO18" s="3">
        <f t="shared" si="3"/>
        <v>1</v>
      </c>
      <c r="CP18" s="3">
        <f t="shared" si="3"/>
        <v>0</v>
      </c>
      <c r="CQ18" s="19">
        <f t="shared" si="3"/>
        <v>1</v>
      </c>
      <c r="CR18" s="4">
        <f t="shared" si="6"/>
        <v>12</v>
      </c>
      <c r="CV18" s="14"/>
      <c r="CX18" s="14"/>
      <c r="CY18" s="14"/>
    </row>
    <row r="19" spans="1:103" x14ac:dyDescent="0.2">
      <c r="A19" s="11">
        <v>10</v>
      </c>
      <c r="B19" s="11" t="s">
        <v>44</v>
      </c>
      <c r="C19" s="11" t="s">
        <v>31</v>
      </c>
      <c r="D19" s="12"/>
      <c r="E19" s="34">
        <v>269</v>
      </c>
      <c r="F19" s="34">
        <v>282.60000000000002</v>
      </c>
      <c r="G19" s="34"/>
      <c r="H19" s="34">
        <v>318</v>
      </c>
      <c r="I19" s="23">
        <v>298.25</v>
      </c>
      <c r="J19" s="23">
        <v>303.77999999999997</v>
      </c>
      <c r="K19" s="34">
        <v>242.5</v>
      </c>
      <c r="L19" s="34">
        <v>326.33</v>
      </c>
      <c r="M19" s="23"/>
      <c r="N19" s="23">
        <v>293.25</v>
      </c>
      <c r="O19" s="34">
        <v>250</v>
      </c>
      <c r="P19" s="34">
        <v>283.2</v>
      </c>
      <c r="Q19" s="23"/>
      <c r="R19" s="23">
        <v>299.39999999999998</v>
      </c>
      <c r="S19" s="23">
        <v>267</v>
      </c>
      <c r="T19" s="23">
        <v>312</v>
      </c>
      <c r="U19" s="23">
        <v>270</v>
      </c>
      <c r="V19" s="23">
        <v>280</v>
      </c>
      <c r="W19" s="13">
        <v>285</v>
      </c>
      <c r="X19" s="13">
        <v>294.8</v>
      </c>
      <c r="Y19" s="34">
        <v>285</v>
      </c>
      <c r="Z19" s="34">
        <v>285</v>
      </c>
      <c r="AA19" s="23">
        <v>292.5</v>
      </c>
      <c r="AB19" s="23">
        <v>296.2</v>
      </c>
      <c r="AC19" s="11">
        <v>10</v>
      </c>
      <c r="AD19" s="11" t="s">
        <v>44</v>
      </c>
      <c r="AE19" s="11" t="s">
        <v>31</v>
      </c>
      <c r="AF19" s="12"/>
      <c r="AG19" s="23">
        <v>290</v>
      </c>
      <c r="AH19" s="23"/>
      <c r="AI19" s="23"/>
      <c r="AJ19" s="23">
        <v>272.33333333333331</v>
      </c>
      <c r="AK19" s="23"/>
      <c r="AL19" s="23">
        <v>296.66666666666669</v>
      </c>
      <c r="AM19" s="23"/>
      <c r="AN19" s="23">
        <v>291.25</v>
      </c>
      <c r="AO19" s="23"/>
      <c r="AP19" s="23">
        <v>295</v>
      </c>
      <c r="AQ19" s="23">
        <v>284</v>
      </c>
      <c r="AR19" s="23">
        <v>304.2</v>
      </c>
      <c r="AS19" s="23">
        <v>304.8</v>
      </c>
      <c r="AT19" s="23">
        <v>404.6</v>
      </c>
      <c r="AU19" s="13"/>
      <c r="AV19" s="13">
        <v>302.44</v>
      </c>
      <c r="AW19" s="23"/>
      <c r="AX19" s="23">
        <v>289.8</v>
      </c>
      <c r="AY19" s="26">
        <f>(E19+I19+K19+O19+U19+W19+Y19+AA19+AQ19+AS19)/10</f>
        <v>278.10500000000002</v>
      </c>
      <c r="AZ19" s="26">
        <f>(F19+H19+J19+L19+N19+P19+R19+T19+V19+X19+Z19+AB19+AJ19+AL19+AN19+AP19+AR19+AT19+AV19+AX19)/20</f>
        <v>301.54250000000002</v>
      </c>
      <c r="BA19" s="32">
        <f>AVERAGE(AY19:AZ19)</f>
        <v>289.82375000000002</v>
      </c>
      <c r="BB19" s="3">
        <f t="shared" si="4"/>
        <v>1</v>
      </c>
      <c r="BC19" s="3">
        <f t="shared" si="4"/>
        <v>1</v>
      </c>
      <c r="BD19" s="3">
        <f t="shared" si="0"/>
        <v>0</v>
      </c>
      <c r="BE19" s="3">
        <f t="shared" si="0"/>
        <v>1</v>
      </c>
      <c r="BF19" s="3">
        <f t="shared" si="0"/>
        <v>1</v>
      </c>
      <c r="BG19" s="3">
        <f t="shared" si="0"/>
        <v>1</v>
      </c>
      <c r="BH19" s="3">
        <f t="shared" si="0"/>
        <v>1</v>
      </c>
      <c r="BI19" s="3">
        <f t="shared" si="0"/>
        <v>1</v>
      </c>
      <c r="BJ19" s="3">
        <f t="shared" si="0"/>
        <v>0</v>
      </c>
      <c r="BK19" s="3">
        <f t="shared" si="0"/>
        <v>1</v>
      </c>
      <c r="BL19" s="3">
        <f t="shared" si="0"/>
        <v>1</v>
      </c>
      <c r="BM19" s="3">
        <f t="shared" si="0"/>
        <v>1</v>
      </c>
      <c r="BN19" s="3">
        <f t="shared" si="0"/>
        <v>0</v>
      </c>
      <c r="BO19" s="3">
        <f t="shared" si="0"/>
        <v>1</v>
      </c>
      <c r="BP19" s="3">
        <f t="shared" si="0"/>
        <v>1</v>
      </c>
      <c r="BQ19" s="3">
        <f t="shared" si="1"/>
        <v>1</v>
      </c>
      <c r="BR19" s="3">
        <f t="shared" si="1"/>
        <v>1</v>
      </c>
      <c r="BS19" s="3">
        <f t="shared" si="1"/>
        <v>1</v>
      </c>
      <c r="BT19" s="3">
        <f t="shared" si="1"/>
        <v>1</v>
      </c>
      <c r="BU19" s="3">
        <f t="shared" si="1"/>
        <v>1</v>
      </c>
      <c r="BV19" s="3">
        <f t="shared" si="1"/>
        <v>1</v>
      </c>
      <c r="BW19" s="3">
        <f t="shared" si="1"/>
        <v>1</v>
      </c>
      <c r="BX19" s="3">
        <f t="shared" si="1"/>
        <v>1</v>
      </c>
      <c r="BY19" s="3">
        <f t="shared" si="1"/>
        <v>1</v>
      </c>
      <c r="BZ19" s="3">
        <f t="shared" si="5"/>
        <v>1</v>
      </c>
      <c r="CA19" s="3">
        <f t="shared" si="3"/>
        <v>0</v>
      </c>
      <c r="CB19" s="3">
        <f t="shared" si="3"/>
        <v>0</v>
      </c>
      <c r="CC19" s="3">
        <f t="shared" si="3"/>
        <v>1</v>
      </c>
      <c r="CD19" s="3">
        <f t="shared" si="3"/>
        <v>0</v>
      </c>
      <c r="CE19" s="3">
        <f t="shared" si="3"/>
        <v>1</v>
      </c>
      <c r="CF19" s="3">
        <f t="shared" si="3"/>
        <v>0</v>
      </c>
      <c r="CG19" s="3">
        <f t="shared" si="3"/>
        <v>1</v>
      </c>
      <c r="CH19" s="3">
        <f t="shared" si="3"/>
        <v>0</v>
      </c>
      <c r="CI19" s="3">
        <f t="shared" si="3"/>
        <v>1</v>
      </c>
      <c r="CJ19" s="3">
        <f t="shared" si="3"/>
        <v>1</v>
      </c>
      <c r="CK19" s="3">
        <f t="shared" si="3"/>
        <v>1</v>
      </c>
      <c r="CL19" s="3">
        <f t="shared" si="3"/>
        <v>1</v>
      </c>
      <c r="CM19" s="3">
        <f t="shared" si="3"/>
        <v>1</v>
      </c>
      <c r="CN19" s="3">
        <f t="shared" si="3"/>
        <v>0</v>
      </c>
      <c r="CO19" s="3">
        <f t="shared" si="3"/>
        <v>1</v>
      </c>
      <c r="CP19" s="3">
        <f t="shared" si="3"/>
        <v>0</v>
      </c>
      <c r="CQ19" s="19">
        <f t="shared" si="3"/>
        <v>1</v>
      </c>
      <c r="CR19" s="4">
        <f t="shared" si="6"/>
        <v>12</v>
      </c>
      <c r="CV19" s="14"/>
      <c r="CX19" s="14"/>
      <c r="CY19" s="14"/>
    </row>
    <row r="20" spans="1:103" ht="11.25" customHeight="1" x14ac:dyDescent="0.2">
      <c r="A20" s="9"/>
      <c r="B20" s="9" t="s">
        <v>45</v>
      </c>
      <c r="C20" s="9"/>
      <c r="D20" s="15"/>
      <c r="E20" s="33"/>
      <c r="F20" s="33"/>
      <c r="G20" s="33"/>
      <c r="H20" s="33"/>
      <c r="I20" s="10"/>
      <c r="J20" s="10"/>
      <c r="K20" s="33"/>
      <c r="L20" s="33"/>
      <c r="M20" s="10"/>
      <c r="N20" s="10"/>
      <c r="O20" s="33"/>
      <c r="P20" s="33"/>
      <c r="Q20" s="10"/>
      <c r="R20" s="10"/>
      <c r="S20" s="10"/>
      <c r="T20" s="10"/>
      <c r="U20" s="10"/>
      <c r="V20" s="10"/>
      <c r="W20" s="10"/>
      <c r="X20" s="10"/>
      <c r="Y20" s="33"/>
      <c r="Z20" s="33"/>
      <c r="AA20" s="10"/>
      <c r="AB20" s="10"/>
      <c r="AC20" s="9"/>
      <c r="AD20" s="9" t="s">
        <v>45</v>
      </c>
      <c r="AE20" s="9"/>
      <c r="AF20" s="15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C20" s="3">
        <f t="shared" si="4"/>
        <v>0</v>
      </c>
      <c r="BD20" s="3">
        <f t="shared" si="0"/>
        <v>0</v>
      </c>
      <c r="BE20" s="3">
        <f t="shared" si="0"/>
        <v>0</v>
      </c>
      <c r="BF20" s="3">
        <f t="shared" si="0"/>
        <v>0</v>
      </c>
      <c r="BG20" s="3">
        <f t="shared" si="0"/>
        <v>0</v>
      </c>
      <c r="BH20" s="3">
        <f t="shared" si="0"/>
        <v>0</v>
      </c>
      <c r="BI20" s="3">
        <f t="shared" si="0"/>
        <v>0</v>
      </c>
      <c r="BJ20" s="3">
        <f t="shared" si="0"/>
        <v>0</v>
      </c>
      <c r="BK20" s="3">
        <f t="shared" si="0"/>
        <v>0</v>
      </c>
      <c r="BL20" s="3">
        <f t="shared" si="0"/>
        <v>0</v>
      </c>
      <c r="BM20" s="3">
        <f t="shared" si="0"/>
        <v>0</v>
      </c>
      <c r="BN20" s="3">
        <f t="shared" si="0"/>
        <v>0</v>
      </c>
      <c r="BO20" s="3">
        <f t="shared" si="0"/>
        <v>0</v>
      </c>
      <c r="BP20" s="3">
        <f t="shared" si="0"/>
        <v>0</v>
      </c>
      <c r="BQ20" s="3">
        <f t="shared" si="1"/>
        <v>0</v>
      </c>
      <c r="BR20" s="3">
        <f t="shared" si="1"/>
        <v>0</v>
      </c>
      <c r="BS20" s="3">
        <f t="shared" si="1"/>
        <v>0</v>
      </c>
      <c r="BT20" s="3">
        <f t="shared" si="1"/>
        <v>0</v>
      </c>
      <c r="BU20" s="3">
        <f t="shared" si="1"/>
        <v>0</v>
      </c>
      <c r="BV20" s="3">
        <f t="shared" si="1"/>
        <v>0</v>
      </c>
      <c r="BW20" s="3">
        <f t="shared" si="1"/>
        <v>0</v>
      </c>
      <c r="BX20" s="3">
        <f t="shared" si="1"/>
        <v>0</v>
      </c>
      <c r="BY20" s="3">
        <f t="shared" si="1"/>
        <v>0</v>
      </c>
      <c r="BZ20" s="3">
        <f t="shared" si="5"/>
        <v>0</v>
      </c>
      <c r="CA20" s="3">
        <f t="shared" si="3"/>
        <v>0</v>
      </c>
      <c r="CB20" s="3">
        <f t="shared" si="3"/>
        <v>0</v>
      </c>
      <c r="CC20" s="3">
        <f t="shared" si="3"/>
        <v>0</v>
      </c>
      <c r="CD20" s="3">
        <f t="shared" si="3"/>
        <v>0</v>
      </c>
      <c r="CE20" s="3">
        <f t="shared" si="3"/>
        <v>0</v>
      </c>
      <c r="CF20" s="3">
        <f t="shared" si="3"/>
        <v>0</v>
      </c>
      <c r="CG20" s="3">
        <f t="shared" si="3"/>
        <v>0</v>
      </c>
      <c r="CH20" s="3">
        <f t="shared" si="3"/>
        <v>0</v>
      </c>
      <c r="CI20" s="3">
        <f t="shared" si="3"/>
        <v>0</v>
      </c>
      <c r="CJ20" s="3">
        <f t="shared" si="3"/>
        <v>0</v>
      </c>
      <c r="CK20" s="3">
        <f t="shared" si="3"/>
        <v>0</v>
      </c>
      <c r="CL20" s="3">
        <f t="shared" si="3"/>
        <v>0</v>
      </c>
      <c r="CM20" s="3">
        <f t="shared" si="3"/>
        <v>0</v>
      </c>
      <c r="CN20" s="3">
        <f t="shared" si="3"/>
        <v>0</v>
      </c>
      <c r="CO20" s="3">
        <f t="shared" si="3"/>
        <v>0</v>
      </c>
      <c r="CP20" s="3">
        <f t="shared" si="3"/>
        <v>0</v>
      </c>
      <c r="CQ20" s="19">
        <f t="shared" si="3"/>
        <v>0</v>
      </c>
      <c r="CU20" s="14"/>
      <c r="CV20" s="14"/>
      <c r="CX20" s="14"/>
      <c r="CY20" s="14"/>
    </row>
    <row r="21" spans="1:103" x14ac:dyDescent="0.2">
      <c r="A21" s="11">
        <v>11</v>
      </c>
      <c r="B21" s="11" t="s">
        <v>46</v>
      </c>
      <c r="C21" s="11" t="s">
        <v>47</v>
      </c>
      <c r="D21" s="16">
        <v>2.5000000000000001E-2</v>
      </c>
      <c r="E21" s="34">
        <v>42</v>
      </c>
      <c r="F21" s="34">
        <v>72.75</v>
      </c>
      <c r="G21" s="34"/>
      <c r="H21" s="34">
        <v>59</v>
      </c>
      <c r="I21" s="23">
        <v>49.43</v>
      </c>
      <c r="J21" s="23">
        <v>59.33</v>
      </c>
      <c r="K21" s="34">
        <v>41.33</v>
      </c>
      <c r="L21" s="34">
        <v>61.372500000000002</v>
      </c>
      <c r="M21" s="23"/>
      <c r="N21" s="23">
        <v>63.5</v>
      </c>
      <c r="O21" s="34">
        <v>50</v>
      </c>
      <c r="P21" s="34">
        <v>60.2</v>
      </c>
      <c r="Q21" s="23">
        <v>48.59</v>
      </c>
      <c r="R21" s="23">
        <v>55.8</v>
      </c>
      <c r="S21" s="23">
        <v>46.8</v>
      </c>
      <c r="T21" s="23">
        <v>75.599999999999994</v>
      </c>
      <c r="U21" s="23">
        <v>49</v>
      </c>
      <c r="V21" s="23">
        <v>53.5</v>
      </c>
      <c r="W21" s="13">
        <v>54.5</v>
      </c>
      <c r="X21" s="13">
        <v>77</v>
      </c>
      <c r="Y21" s="34">
        <v>46.666666666666664</v>
      </c>
      <c r="Z21" s="34">
        <v>62</v>
      </c>
      <c r="AA21" s="23">
        <v>44</v>
      </c>
      <c r="AB21" s="23">
        <v>60.4</v>
      </c>
      <c r="AC21" s="11">
        <v>11</v>
      </c>
      <c r="AD21" s="11" t="s">
        <v>46</v>
      </c>
      <c r="AE21" s="11" t="s">
        <v>47</v>
      </c>
      <c r="AF21" s="16">
        <v>2.5000000000000001E-2</v>
      </c>
      <c r="AG21" s="23">
        <v>51.5</v>
      </c>
      <c r="AH21" s="23"/>
      <c r="AI21" s="23">
        <v>43.666666666666664</v>
      </c>
      <c r="AJ21" s="23">
        <v>65.75</v>
      </c>
      <c r="AK21" s="23">
        <v>19.666666666666668</v>
      </c>
      <c r="AL21" s="23">
        <v>67.333333333333329</v>
      </c>
      <c r="AM21" s="23">
        <v>56</v>
      </c>
      <c r="AN21" s="23">
        <v>53.6</v>
      </c>
      <c r="AO21" s="23">
        <v>40</v>
      </c>
      <c r="AP21" s="23">
        <v>57</v>
      </c>
      <c r="AQ21" s="23">
        <v>35.333333333333336</v>
      </c>
      <c r="AR21" s="23">
        <v>45</v>
      </c>
      <c r="AS21" s="23">
        <v>53.2</v>
      </c>
      <c r="AT21" s="23">
        <v>59.8</v>
      </c>
      <c r="AU21" s="13">
        <v>49.68</v>
      </c>
      <c r="AV21" s="13">
        <v>56.4</v>
      </c>
      <c r="AW21" s="23">
        <v>39</v>
      </c>
      <c r="AX21" s="23">
        <v>52.8</v>
      </c>
      <c r="AY21" s="26">
        <f>(E21+I21+K21+O21+Q21+S21+U21+W21+Y21+AA21+AG21+AI21+AK21+AM21+AO21+AQ21+AS21+AU21+AW21)/19</f>
        <v>45.282280701754381</v>
      </c>
      <c r="AZ21" s="26">
        <f>(F21+H21+J21+L21+N21+P21+R21+T21+V21+X21+Z21+AB21+AJ21+AL21+AN21+AP21+AR21+AT21+AV21+AX21)/20</f>
        <v>60.906791666666663</v>
      </c>
      <c r="BA21" s="32">
        <f>AVERAGE(AY21:AZ21)</f>
        <v>53.094536184210526</v>
      </c>
      <c r="BB21" s="3">
        <f t="shared" si="4"/>
        <v>1</v>
      </c>
      <c r="BC21" s="3">
        <f t="shared" si="4"/>
        <v>1</v>
      </c>
      <c r="BD21" s="3">
        <f t="shared" si="0"/>
        <v>0</v>
      </c>
      <c r="BE21" s="3">
        <f t="shared" si="0"/>
        <v>1</v>
      </c>
      <c r="BF21" s="3">
        <f t="shared" si="0"/>
        <v>1</v>
      </c>
      <c r="BG21" s="3">
        <f t="shared" si="0"/>
        <v>1</v>
      </c>
      <c r="BH21" s="3">
        <f t="shared" si="0"/>
        <v>1</v>
      </c>
      <c r="BI21" s="3">
        <f t="shared" si="0"/>
        <v>1</v>
      </c>
      <c r="BJ21" s="3">
        <f t="shared" si="0"/>
        <v>0</v>
      </c>
      <c r="BK21" s="3">
        <f t="shared" si="0"/>
        <v>1</v>
      </c>
      <c r="BL21" s="3">
        <f t="shared" si="0"/>
        <v>1</v>
      </c>
      <c r="BM21" s="3">
        <f t="shared" si="0"/>
        <v>1</v>
      </c>
      <c r="BN21" s="3">
        <f t="shared" si="0"/>
        <v>1</v>
      </c>
      <c r="BO21" s="3">
        <f t="shared" si="0"/>
        <v>1</v>
      </c>
      <c r="BP21" s="3">
        <f t="shared" si="0"/>
        <v>1</v>
      </c>
      <c r="BQ21" s="3">
        <f t="shared" si="1"/>
        <v>1</v>
      </c>
      <c r="BR21" s="3">
        <f t="shared" si="1"/>
        <v>1</v>
      </c>
      <c r="BS21" s="3">
        <f t="shared" si="1"/>
        <v>1</v>
      </c>
      <c r="BT21" s="3">
        <f t="shared" si="1"/>
        <v>1</v>
      </c>
      <c r="BU21" s="3">
        <f t="shared" si="1"/>
        <v>1</v>
      </c>
      <c r="BV21" s="3">
        <f t="shared" si="1"/>
        <v>1</v>
      </c>
      <c r="BW21" s="3">
        <f t="shared" si="1"/>
        <v>1</v>
      </c>
      <c r="BX21" s="3">
        <f t="shared" si="1"/>
        <v>1</v>
      </c>
      <c r="BY21" s="3">
        <f t="shared" si="1"/>
        <v>1</v>
      </c>
      <c r="BZ21" s="3">
        <f t="shared" si="5"/>
        <v>1</v>
      </c>
      <c r="CA21" s="3">
        <f t="shared" si="3"/>
        <v>0</v>
      </c>
      <c r="CB21" s="3">
        <f t="shared" si="3"/>
        <v>1</v>
      </c>
      <c r="CC21" s="3">
        <f t="shared" si="3"/>
        <v>1</v>
      </c>
      <c r="CD21" s="3">
        <f t="shared" si="3"/>
        <v>1</v>
      </c>
      <c r="CE21" s="3">
        <f t="shared" si="3"/>
        <v>1</v>
      </c>
      <c r="CF21" s="3">
        <f t="shared" si="3"/>
        <v>1</v>
      </c>
      <c r="CG21" s="3">
        <f t="shared" si="3"/>
        <v>1</v>
      </c>
      <c r="CH21" s="3">
        <f t="shared" si="3"/>
        <v>1</v>
      </c>
      <c r="CI21" s="3">
        <f t="shared" si="3"/>
        <v>1</v>
      </c>
      <c r="CJ21" s="3">
        <f t="shared" si="3"/>
        <v>1</v>
      </c>
      <c r="CK21" s="3">
        <f t="shared" si="3"/>
        <v>1</v>
      </c>
      <c r="CL21" s="3">
        <f t="shared" si="3"/>
        <v>1</v>
      </c>
      <c r="CM21" s="3">
        <f t="shared" si="3"/>
        <v>1</v>
      </c>
      <c r="CN21" s="3">
        <f t="shared" si="3"/>
        <v>1</v>
      </c>
      <c r="CO21" s="3">
        <f t="shared" si="3"/>
        <v>1</v>
      </c>
      <c r="CP21" s="3">
        <f t="shared" si="3"/>
        <v>1</v>
      </c>
      <c r="CQ21" s="19">
        <f t="shared" si="3"/>
        <v>1</v>
      </c>
      <c r="CR21" s="4">
        <f t="shared" si="6"/>
        <v>19</v>
      </c>
      <c r="CV21" s="14"/>
      <c r="CX21" s="14"/>
      <c r="CY21" s="14"/>
    </row>
    <row r="22" spans="1:103" x14ac:dyDescent="0.2">
      <c r="A22" s="11">
        <v>12</v>
      </c>
      <c r="B22" s="11" t="s">
        <v>48</v>
      </c>
      <c r="C22" s="11" t="s">
        <v>31</v>
      </c>
      <c r="D22" s="17">
        <v>0.2</v>
      </c>
      <c r="E22" s="34">
        <v>218.64000000000001</v>
      </c>
      <c r="F22" s="34">
        <v>294.52</v>
      </c>
      <c r="G22" s="34"/>
      <c r="H22" s="34">
        <v>347</v>
      </c>
      <c r="I22" s="23">
        <v>224.25</v>
      </c>
      <c r="J22" s="23">
        <v>261.86</v>
      </c>
      <c r="K22" s="34">
        <v>292.5</v>
      </c>
      <c r="L22" s="34">
        <v>315</v>
      </c>
      <c r="M22" s="23"/>
      <c r="N22" s="23">
        <v>266</v>
      </c>
      <c r="O22" s="34">
        <v>182.66666666666666</v>
      </c>
      <c r="P22" s="34">
        <v>268.8</v>
      </c>
      <c r="Q22" s="23">
        <v>182.5</v>
      </c>
      <c r="R22" s="23">
        <v>271.58000000000004</v>
      </c>
      <c r="S22" s="23">
        <v>146.6</v>
      </c>
      <c r="T22" s="23">
        <v>177.8</v>
      </c>
      <c r="U22" s="23">
        <v>250</v>
      </c>
      <c r="V22" s="23">
        <v>260</v>
      </c>
      <c r="W22" s="13">
        <v>41</v>
      </c>
      <c r="X22" s="13">
        <v>69.8</v>
      </c>
      <c r="Y22" s="34">
        <v>108.5</v>
      </c>
      <c r="Z22" s="34">
        <v>169.5</v>
      </c>
      <c r="AA22" s="23">
        <v>227</v>
      </c>
      <c r="AB22" s="23">
        <v>244.75</v>
      </c>
      <c r="AC22" s="11">
        <v>12</v>
      </c>
      <c r="AD22" s="11" t="s">
        <v>48</v>
      </c>
      <c r="AE22" s="11" t="s">
        <v>31</v>
      </c>
      <c r="AF22" s="17">
        <v>0.2</v>
      </c>
      <c r="AG22" s="23">
        <v>229.25</v>
      </c>
      <c r="AH22" s="23"/>
      <c r="AI22" s="23"/>
      <c r="AJ22" s="23">
        <v>235.66666666666666</v>
      </c>
      <c r="AK22" s="23"/>
      <c r="AL22" s="23">
        <v>233.33333333333334</v>
      </c>
      <c r="AM22" s="23"/>
      <c r="AN22" s="23">
        <v>315.5</v>
      </c>
      <c r="AO22" s="23">
        <v>175</v>
      </c>
      <c r="AP22" s="23">
        <v>230.625</v>
      </c>
      <c r="AQ22" s="23">
        <v>332.5</v>
      </c>
      <c r="AR22" s="23">
        <v>248.2</v>
      </c>
      <c r="AS22" s="23">
        <v>217.2</v>
      </c>
      <c r="AT22" s="23">
        <v>322</v>
      </c>
      <c r="AU22" s="13">
        <v>213.33</v>
      </c>
      <c r="AV22" s="13">
        <v>280</v>
      </c>
      <c r="AW22" s="23">
        <v>225</v>
      </c>
      <c r="AX22" s="23">
        <v>222.8</v>
      </c>
      <c r="AY22" s="26">
        <f>(E22+I22+K22+O22+Q22+S22+U22+W22+Y22+AA22+AG22+AO22+AQ22+AS22+AU22+AW22)/16</f>
        <v>204.12104166666666</v>
      </c>
      <c r="AZ22" s="26">
        <f>(F22+H22+J22+L22+N22+P22+R22+T22+V22+X22+Z22+AB22+AJ22+AL22+AN22+AP22+AR22+AT22+AV22+AX22)/20</f>
        <v>251.73675000000003</v>
      </c>
      <c r="BA22" s="32">
        <f>AVERAGE(AY22:AZ22)</f>
        <v>227.92889583333334</v>
      </c>
      <c r="BB22" s="3">
        <f t="shared" si="4"/>
        <v>1</v>
      </c>
      <c r="BC22" s="3">
        <f t="shared" si="4"/>
        <v>1</v>
      </c>
      <c r="BD22" s="3">
        <f t="shared" si="0"/>
        <v>0</v>
      </c>
      <c r="BE22" s="3">
        <f t="shared" si="0"/>
        <v>1</v>
      </c>
      <c r="BF22" s="3">
        <f t="shared" si="0"/>
        <v>1</v>
      </c>
      <c r="BG22" s="3">
        <f t="shared" si="0"/>
        <v>1</v>
      </c>
      <c r="BH22" s="3">
        <f t="shared" si="0"/>
        <v>1</v>
      </c>
      <c r="BI22" s="3">
        <f t="shared" si="0"/>
        <v>1</v>
      </c>
      <c r="BJ22" s="3">
        <f t="shared" si="0"/>
        <v>0</v>
      </c>
      <c r="BK22" s="3">
        <f t="shared" si="0"/>
        <v>1</v>
      </c>
      <c r="BL22" s="3">
        <f t="shared" si="0"/>
        <v>1</v>
      </c>
      <c r="BM22" s="3">
        <f t="shared" si="0"/>
        <v>1</v>
      </c>
      <c r="BN22" s="3">
        <f t="shared" si="0"/>
        <v>1</v>
      </c>
      <c r="BO22" s="3">
        <f t="shared" si="0"/>
        <v>1</v>
      </c>
      <c r="BP22" s="3">
        <f t="shared" si="0"/>
        <v>1</v>
      </c>
      <c r="BQ22" s="3">
        <f t="shared" si="1"/>
        <v>1</v>
      </c>
      <c r="BR22" s="3">
        <f t="shared" si="1"/>
        <v>1</v>
      </c>
      <c r="BS22" s="3">
        <f t="shared" si="1"/>
        <v>1</v>
      </c>
      <c r="BT22" s="3">
        <f t="shared" si="1"/>
        <v>1</v>
      </c>
      <c r="BU22" s="3">
        <f t="shared" si="1"/>
        <v>1</v>
      </c>
      <c r="BV22" s="3">
        <f t="shared" si="1"/>
        <v>1</v>
      </c>
      <c r="BW22" s="3">
        <f t="shared" si="1"/>
        <v>1</v>
      </c>
      <c r="BX22" s="3">
        <f t="shared" si="1"/>
        <v>1</v>
      </c>
      <c r="BY22" s="3">
        <f t="shared" si="1"/>
        <v>1</v>
      </c>
      <c r="BZ22" s="3">
        <f t="shared" si="5"/>
        <v>1</v>
      </c>
      <c r="CA22" s="3">
        <f t="shared" si="3"/>
        <v>0</v>
      </c>
      <c r="CB22" s="3">
        <f t="shared" si="3"/>
        <v>0</v>
      </c>
      <c r="CC22" s="3">
        <f t="shared" si="3"/>
        <v>1</v>
      </c>
      <c r="CD22" s="3">
        <f t="shared" si="3"/>
        <v>0</v>
      </c>
      <c r="CE22" s="3">
        <f t="shared" si="3"/>
        <v>1</v>
      </c>
      <c r="CF22" s="3">
        <f t="shared" si="3"/>
        <v>0</v>
      </c>
      <c r="CG22" s="3">
        <f t="shared" si="3"/>
        <v>1</v>
      </c>
      <c r="CH22" s="3">
        <f t="shared" si="3"/>
        <v>1</v>
      </c>
      <c r="CI22" s="3">
        <f t="shared" si="3"/>
        <v>1</v>
      </c>
      <c r="CJ22" s="3">
        <f t="shared" si="3"/>
        <v>1</v>
      </c>
      <c r="CK22" s="3">
        <f t="shared" si="3"/>
        <v>1</v>
      </c>
      <c r="CL22" s="3">
        <f t="shared" si="3"/>
        <v>1</v>
      </c>
      <c r="CM22" s="3">
        <f t="shared" si="3"/>
        <v>1</v>
      </c>
      <c r="CN22" s="3">
        <f t="shared" si="3"/>
        <v>1</v>
      </c>
      <c r="CO22" s="3">
        <f t="shared" si="3"/>
        <v>1</v>
      </c>
      <c r="CP22" s="3">
        <f t="shared" si="3"/>
        <v>1</v>
      </c>
      <c r="CQ22" s="19">
        <f t="shared" ref="CP22:CQ37" si="9">IF(AX22&gt;0,1,0)</f>
        <v>1</v>
      </c>
      <c r="CR22" s="4">
        <f t="shared" si="6"/>
        <v>16</v>
      </c>
      <c r="CV22" s="14"/>
      <c r="CX22" s="14"/>
      <c r="CY22" s="14"/>
    </row>
    <row r="23" spans="1:103" x14ac:dyDescent="0.2">
      <c r="A23" s="11">
        <v>13</v>
      </c>
      <c r="B23" s="11" t="s">
        <v>49</v>
      </c>
      <c r="C23" s="11" t="s">
        <v>31</v>
      </c>
      <c r="D23" s="17">
        <v>0.45</v>
      </c>
      <c r="E23" s="34">
        <v>396.5</v>
      </c>
      <c r="F23" s="34">
        <v>625.4</v>
      </c>
      <c r="G23" s="34">
        <v>410</v>
      </c>
      <c r="H23" s="34">
        <v>526</v>
      </c>
      <c r="I23" s="23">
        <v>318.17</v>
      </c>
      <c r="J23" s="23">
        <v>398.63</v>
      </c>
      <c r="K23" s="34">
        <v>388</v>
      </c>
      <c r="L23" s="34">
        <v>618</v>
      </c>
      <c r="M23" s="23"/>
      <c r="N23" s="23">
        <v>464.6</v>
      </c>
      <c r="O23" s="34">
        <v>372.5</v>
      </c>
      <c r="P23" s="34">
        <v>440.4</v>
      </c>
      <c r="Q23" s="23">
        <v>349</v>
      </c>
      <c r="R23" s="23">
        <v>452.66666666666669</v>
      </c>
      <c r="S23" s="23">
        <v>275</v>
      </c>
      <c r="T23" s="23">
        <v>436</v>
      </c>
      <c r="U23" s="23">
        <v>270</v>
      </c>
      <c r="V23" s="23">
        <v>280</v>
      </c>
      <c r="W23" s="13">
        <v>328.5</v>
      </c>
      <c r="X23" s="13">
        <v>495</v>
      </c>
      <c r="Y23" s="34">
        <v>280</v>
      </c>
      <c r="Z23" s="34">
        <v>430.2</v>
      </c>
      <c r="AA23" s="23">
        <v>372</v>
      </c>
      <c r="AB23" s="23">
        <v>529.79999999999995</v>
      </c>
      <c r="AC23" s="11">
        <v>13</v>
      </c>
      <c r="AD23" s="11" t="s">
        <v>49</v>
      </c>
      <c r="AE23" s="11" t="s">
        <v>31</v>
      </c>
      <c r="AF23" s="17">
        <v>0.45</v>
      </c>
      <c r="AG23" s="23">
        <v>374.25</v>
      </c>
      <c r="AH23" s="23">
        <v>540</v>
      </c>
      <c r="AI23" s="23">
        <v>281</v>
      </c>
      <c r="AJ23" s="23">
        <v>400.33333333333331</v>
      </c>
      <c r="AK23" s="23">
        <v>295</v>
      </c>
      <c r="AL23" s="23">
        <v>597</v>
      </c>
      <c r="AM23" s="23"/>
      <c r="AN23" s="23">
        <v>399.2</v>
      </c>
      <c r="AO23" s="23"/>
      <c r="AP23" s="23">
        <v>506.75</v>
      </c>
      <c r="AQ23" s="23">
        <v>285</v>
      </c>
      <c r="AR23" s="23">
        <v>394.2</v>
      </c>
      <c r="AS23" s="23">
        <v>398.8</v>
      </c>
      <c r="AT23" s="23">
        <v>604</v>
      </c>
      <c r="AU23" s="13"/>
      <c r="AV23" s="13">
        <v>420.16</v>
      </c>
      <c r="AW23" s="23">
        <v>307</v>
      </c>
      <c r="AX23" s="23">
        <v>497</v>
      </c>
      <c r="AY23" s="26">
        <f>(E23+G23+I23+K23+O23+Q23+S23+U23+W23+Y23+AA23+AG23+AI23+AK23+AQ23+AW23+AS23)/17</f>
        <v>335.33647058823533</v>
      </c>
      <c r="AZ23" s="26">
        <f>(F23+H23+J23+L23+N23+P23+R23+T23+V23+X23+Z23+AB23+AH23+AJ23+AL23+AN23+AP23+AR23+AT23+AV23+AX23)/21</f>
        <v>478.8257142857143</v>
      </c>
      <c r="BA23" s="32">
        <f>AVERAGE(AY23:AZ23)</f>
        <v>407.08109243697481</v>
      </c>
      <c r="BB23" s="3">
        <f t="shared" si="4"/>
        <v>1</v>
      </c>
      <c r="BC23" s="3">
        <f t="shared" si="4"/>
        <v>1</v>
      </c>
      <c r="BD23" s="3">
        <f t="shared" si="4"/>
        <v>1</v>
      </c>
      <c r="BE23" s="3">
        <f t="shared" si="4"/>
        <v>1</v>
      </c>
      <c r="BF23" s="3">
        <f t="shared" si="4"/>
        <v>1</v>
      </c>
      <c r="BG23" s="3">
        <f t="shared" si="4"/>
        <v>1</v>
      </c>
      <c r="BH23" s="3">
        <f t="shared" si="4"/>
        <v>1</v>
      </c>
      <c r="BI23" s="3">
        <f t="shared" si="4"/>
        <v>1</v>
      </c>
      <c r="BJ23" s="3">
        <f t="shared" si="4"/>
        <v>0</v>
      </c>
      <c r="BK23" s="3">
        <f t="shared" si="4"/>
        <v>1</v>
      </c>
      <c r="BL23" s="3">
        <f t="shared" si="4"/>
        <v>1</v>
      </c>
      <c r="BM23" s="3">
        <f t="shared" si="4"/>
        <v>1</v>
      </c>
      <c r="BN23" s="3">
        <f t="shared" si="4"/>
        <v>1</v>
      </c>
      <c r="BO23" s="3">
        <f t="shared" si="4"/>
        <v>1</v>
      </c>
      <c r="BP23" s="3">
        <f t="shared" si="4"/>
        <v>1</v>
      </c>
      <c r="BQ23" s="3">
        <f t="shared" si="4"/>
        <v>1</v>
      </c>
      <c r="BR23" s="3">
        <f t="shared" ref="BQ23:BY51" si="10">IF(U23&gt;0,1,0)</f>
        <v>1</v>
      </c>
      <c r="BS23" s="3">
        <f t="shared" si="10"/>
        <v>1</v>
      </c>
      <c r="BT23" s="3">
        <f t="shared" si="10"/>
        <v>1</v>
      </c>
      <c r="BU23" s="3">
        <f t="shared" si="10"/>
        <v>1</v>
      </c>
      <c r="BV23" s="3">
        <f t="shared" si="10"/>
        <v>1</v>
      </c>
      <c r="BW23" s="3">
        <f t="shared" si="10"/>
        <v>1</v>
      </c>
      <c r="BX23" s="3">
        <f t="shared" si="10"/>
        <v>1</v>
      </c>
      <c r="BY23" s="3">
        <f t="shared" si="10"/>
        <v>1</v>
      </c>
      <c r="BZ23" s="3">
        <f t="shared" si="5"/>
        <v>1</v>
      </c>
      <c r="CA23" s="3">
        <f t="shared" si="5"/>
        <v>1</v>
      </c>
      <c r="CB23" s="3">
        <f t="shared" si="5"/>
        <v>1</v>
      </c>
      <c r="CC23" s="3">
        <f t="shared" si="5"/>
        <v>1</v>
      </c>
      <c r="CD23" s="3">
        <f t="shared" si="5"/>
        <v>1</v>
      </c>
      <c r="CE23" s="3">
        <f t="shared" si="5"/>
        <v>1</v>
      </c>
      <c r="CF23" s="3">
        <f t="shared" si="5"/>
        <v>0</v>
      </c>
      <c r="CG23" s="3">
        <f t="shared" si="5"/>
        <v>1</v>
      </c>
      <c r="CH23" s="3">
        <f t="shared" si="5"/>
        <v>0</v>
      </c>
      <c r="CI23" s="3">
        <f t="shared" si="5"/>
        <v>1</v>
      </c>
      <c r="CJ23" s="3">
        <f t="shared" si="5"/>
        <v>1</v>
      </c>
      <c r="CK23" s="3">
        <f t="shared" si="5"/>
        <v>1</v>
      </c>
      <c r="CL23" s="3">
        <f t="shared" si="5"/>
        <v>1</v>
      </c>
      <c r="CM23" s="3">
        <f t="shared" si="5"/>
        <v>1</v>
      </c>
      <c r="CN23" s="3">
        <f t="shared" si="5"/>
        <v>0</v>
      </c>
      <c r="CO23" s="3">
        <f t="shared" si="5"/>
        <v>1</v>
      </c>
      <c r="CP23" s="3">
        <f t="shared" si="9"/>
        <v>1</v>
      </c>
      <c r="CQ23" s="19">
        <f t="shared" si="9"/>
        <v>1</v>
      </c>
      <c r="CR23" s="4">
        <f t="shared" si="6"/>
        <v>17</v>
      </c>
      <c r="CV23" s="14"/>
      <c r="CX23" s="14"/>
      <c r="CY23" s="14"/>
    </row>
    <row r="24" spans="1:103" x14ac:dyDescent="0.2">
      <c r="A24" s="11">
        <v>14</v>
      </c>
      <c r="B24" s="11" t="s">
        <v>50</v>
      </c>
      <c r="C24" s="11" t="s">
        <v>31</v>
      </c>
      <c r="D24" s="17">
        <v>0.05</v>
      </c>
      <c r="E24" s="34">
        <v>405</v>
      </c>
      <c r="F24" s="34">
        <v>393</v>
      </c>
      <c r="G24" s="34">
        <v>282.5</v>
      </c>
      <c r="H24" s="34">
        <v>276</v>
      </c>
      <c r="I24" s="23">
        <v>236</v>
      </c>
      <c r="J24" s="23">
        <v>275</v>
      </c>
      <c r="K24" s="34"/>
      <c r="L24" s="34">
        <v>63</v>
      </c>
      <c r="M24" s="23"/>
      <c r="N24" s="23">
        <v>250</v>
      </c>
      <c r="O24" s="34">
        <v>220</v>
      </c>
      <c r="P24" s="34">
        <v>262.39999999999998</v>
      </c>
      <c r="Q24" s="23"/>
      <c r="R24" s="23">
        <v>255.66666666666666</v>
      </c>
      <c r="S24" s="39">
        <v>208</v>
      </c>
      <c r="T24" s="23">
        <v>56.8</v>
      </c>
      <c r="U24" s="23">
        <v>250</v>
      </c>
      <c r="V24" s="23">
        <v>265</v>
      </c>
      <c r="W24" s="13">
        <v>256</v>
      </c>
      <c r="X24" s="13"/>
      <c r="Y24" s="34"/>
      <c r="Z24" s="34"/>
      <c r="AA24" s="23">
        <v>252</v>
      </c>
      <c r="AB24" s="23">
        <v>231.66666666666666</v>
      </c>
      <c r="AC24" s="11">
        <v>14</v>
      </c>
      <c r="AD24" s="11" t="s">
        <v>50</v>
      </c>
      <c r="AE24" s="11" t="s">
        <v>31</v>
      </c>
      <c r="AF24" s="17">
        <v>0.09</v>
      </c>
      <c r="AG24" s="23">
        <v>60</v>
      </c>
      <c r="AH24" s="23"/>
      <c r="AI24" s="39">
        <v>275</v>
      </c>
      <c r="AJ24" s="39">
        <v>300</v>
      </c>
      <c r="AK24" s="23"/>
      <c r="AL24" s="23"/>
      <c r="AM24" s="23"/>
      <c r="AN24" s="23">
        <v>307.5</v>
      </c>
      <c r="AO24" s="23"/>
      <c r="AP24" s="23">
        <v>250.33333333333334</v>
      </c>
      <c r="AQ24" s="23">
        <v>245</v>
      </c>
      <c r="AR24" s="23">
        <v>269</v>
      </c>
      <c r="AS24" s="23">
        <v>246.6</v>
      </c>
      <c r="AT24" s="23">
        <v>295.2</v>
      </c>
      <c r="AU24" s="13">
        <v>224</v>
      </c>
      <c r="AV24" s="13">
        <v>227.2</v>
      </c>
      <c r="AW24" s="23"/>
      <c r="AX24" s="23">
        <v>285</v>
      </c>
      <c r="AY24" s="27">
        <f>(E24+G24+I24+O24+S24+U24+W24+AA24+AG24+AI24+AQ24+AS24+AU24)/13</f>
        <v>243.08461538461538</v>
      </c>
      <c r="AZ24" s="27">
        <f>(F24+H24+J24+L24+N24+P24+R24+T24+V24+AB24+AJ24+AN24+AP24+AR24+AT24+AV24+AX24)/17</f>
        <v>250.75098039215686</v>
      </c>
      <c r="BA24" s="28">
        <f>AVERAGE(AY24:AZ24)</f>
        <v>246.91779788838613</v>
      </c>
      <c r="BB24" s="3">
        <f t="shared" si="4"/>
        <v>1</v>
      </c>
      <c r="BC24" s="3">
        <f t="shared" si="4"/>
        <v>1</v>
      </c>
      <c r="BD24" s="3">
        <f t="shared" si="4"/>
        <v>1</v>
      </c>
      <c r="BE24" s="3">
        <f t="shared" si="4"/>
        <v>1</v>
      </c>
      <c r="BF24" s="3">
        <f t="shared" si="4"/>
        <v>1</v>
      </c>
      <c r="BG24" s="3">
        <f t="shared" si="4"/>
        <v>1</v>
      </c>
      <c r="BH24" s="3">
        <f t="shared" si="4"/>
        <v>0</v>
      </c>
      <c r="BI24" s="3">
        <f t="shared" si="4"/>
        <v>1</v>
      </c>
      <c r="BJ24" s="3">
        <f t="shared" si="4"/>
        <v>0</v>
      </c>
      <c r="BK24" s="3">
        <f t="shared" si="4"/>
        <v>1</v>
      </c>
      <c r="BL24" s="3">
        <f t="shared" si="4"/>
        <v>1</v>
      </c>
      <c r="BM24" s="3">
        <f t="shared" si="4"/>
        <v>1</v>
      </c>
      <c r="BN24" s="3">
        <f t="shared" si="4"/>
        <v>0</v>
      </c>
      <c r="BO24" s="3">
        <f t="shared" si="4"/>
        <v>1</v>
      </c>
      <c r="BP24" s="3">
        <f t="shared" si="4"/>
        <v>1</v>
      </c>
      <c r="BQ24" s="3">
        <f t="shared" si="10"/>
        <v>1</v>
      </c>
      <c r="BR24" s="3">
        <f t="shared" si="10"/>
        <v>1</v>
      </c>
      <c r="BS24" s="3">
        <f t="shared" si="10"/>
        <v>1</v>
      </c>
      <c r="BT24" s="3">
        <f t="shared" si="10"/>
        <v>1</v>
      </c>
      <c r="BU24" s="3">
        <f t="shared" si="10"/>
        <v>0</v>
      </c>
      <c r="BV24" s="3">
        <f t="shared" si="10"/>
        <v>0</v>
      </c>
      <c r="BW24" s="3">
        <f t="shared" si="10"/>
        <v>0</v>
      </c>
      <c r="BX24" s="3">
        <f t="shared" si="10"/>
        <v>1</v>
      </c>
      <c r="BY24" s="3">
        <f t="shared" si="10"/>
        <v>1</v>
      </c>
      <c r="BZ24" s="3">
        <f t="shared" si="5"/>
        <v>1</v>
      </c>
      <c r="CA24" s="3">
        <f t="shared" si="5"/>
        <v>0</v>
      </c>
      <c r="CB24" s="3">
        <f t="shared" si="5"/>
        <v>1</v>
      </c>
      <c r="CC24" s="3">
        <f t="shared" si="5"/>
        <v>1</v>
      </c>
      <c r="CD24" s="3">
        <f t="shared" si="5"/>
        <v>0</v>
      </c>
      <c r="CE24" s="3">
        <f t="shared" si="5"/>
        <v>0</v>
      </c>
      <c r="CF24" s="3">
        <f t="shared" si="5"/>
        <v>0</v>
      </c>
      <c r="CG24" s="3">
        <f t="shared" si="5"/>
        <v>1</v>
      </c>
      <c r="CH24" s="3">
        <f t="shared" si="5"/>
        <v>0</v>
      </c>
      <c r="CI24" s="3">
        <f t="shared" si="5"/>
        <v>1</v>
      </c>
      <c r="CJ24" s="3">
        <f t="shared" si="5"/>
        <v>1</v>
      </c>
      <c r="CK24" s="3">
        <f t="shared" si="5"/>
        <v>1</v>
      </c>
      <c r="CL24" s="3">
        <f t="shared" si="5"/>
        <v>1</v>
      </c>
      <c r="CM24" s="3">
        <f t="shared" si="5"/>
        <v>1</v>
      </c>
      <c r="CN24" s="3">
        <f t="shared" si="5"/>
        <v>1</v>
      </c>
      <c r="CO24" s="3">
        <f t="shared" si="5"/>
        <v>1</v>
      </c>
      <c r="CP24" s="3">
        <f t="shared" si="9"/>
        <v>0</v>
      </c>
      <c r="CQ24" s="19">
        <f t="shared" si="9"/>
        <v>1</v>
      </c>
      <c r="CR24" s="4">
        <f t="shared" si="6"/>
        <v>13</v>
      </c>
      <c r="CV24" s="14"/>
      <c r="CX24" s="14"/>
      <c r="CY24" s="14"/>
    </row>
    <row r="25" spans="1:103" ht="10.5" customHeight="1" x14ac:dyDescent="0.2">
      <c r="A25" s="9"/>
      <c r="B25" s="9" t="s">
        <v>51</v>
      </c>
      <c r="C25" s="9"/>
      <c r="D25" s="15"/>
      <c r="E25" s="33"/>
      <c r="F25" s="33"/>
      <c r="G25" s="33"/>
      <c r="H25" s="33"/>
      <c r="I25" s="10"/>
      <c r="J25" s="10"/>
      <c r="K25" s="33"/>
      <c r="L25" s="33"/>
      <c r="M25" s="10"/>
      <c r="N25" s="10"/>
      <c r="O25" s="33"/>
      <c r="P25" s="33"/>
      <c r="Q25" s="10"/>
      <c r="R25" s="10"/>
      <c r="S25" s="10"/>
      <c r="T25" s="10"/>
      <c r="U25" s="10"/>
      <c r="V25" s="10"/>
      <c r="W25" s="10"/>
      <c r="X25" s="10"/>
      <c r="Y25" s="33"/>
      <c r="Z25" s="33"/>
      <c r="AA25" s="10"/>
      <c r="AB25" s="10"/>
      <c r="AC25" s="9"/>
      <c r="AD25" s="9" t="s">
        <v>51</v>
      </c>
      <c r="AE25" s="9"/>
      <c r="AF25" s="15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36"/>
      <c r="AV25" s="36"/>
      <c r="AW25" s="10"/>
      <c r="AX25" s="10"/>
      <c r="AY25" s="10"/>
      <c r="AZ25" s="10"/>
      <c r="BA25" s="10"/>
      <c r="BC25" s="3">
        <f t="shared" si="4"/>
        <v>0</v>
      </c>
      <c r="BD25" s="3">
        <f t="shared" si="4"/>
        <v>0</v>
      </c>
      <c r="BE25" s="3">
        <f t="shared" si="4"/>
        <v>0</v>
      </c>
      <c r="BF25" s="3">
        <f t="shared" si="4"/>
        <v>0</v>
      </c>
      <c r="BG25" s="3">
        <f t="shared" si="4"/>
        <v>0</v>
      </c>
      <c r="BH25" s="3">
        <f t="shared" si="4"/>
        <v>0</v>
      </c>
      <c r="BI25" s="3">
        <f t="shared" si="4"/>
        <v>0</v>
      </c>
      <c r="BJ25" s="3">
        <f t="shared" si="4"/>
        <v>0</v>
      </c>
      <c r="BK25" s="3">
        <f t="shared" si="4"/>
        <v>0</v>
      </c>
      <c r="BL25" s="3">
        <f t="shared" si="4"/>
        <v>0</v>
      </c>
      <c r="BM25" s="3">
        <f t="shared" si="4"/>
        <v>0</v>
      </c>
      <c r="BN25" s="3">
        <f t="shared" si="4"/>
        <v>0</v>
      </c>
      <c r="BO25" s="3">
        <f t="shared" si="4"/>
        <v>0</v>
      </c>
      <c r="BP25" s="3">
        <f t="shared" si="4"/>
        <v>0</v>
      </c>
      <c r="BQ25" s="3">
        <f t="shared" si="10"/>
        <v>0</v>
      </c>
      <c r="BR25" s="3">
        <f t="shared" si="10"/>
        <v>0</v>
      </c>
      <c r="BS25" s="3">
        <f t="shared" si="10"/>
        <v>0</v>
      </c>
      <c r="BT25" s="3">
        <f t="shared" si="10"/>
        <v>0</v>
      </c>
      <c r="BU25" s="3">
        <f t="shared" si="10"/>
        <v>0</v>
      </c>
      <c r="BV25" s="3">
        <f t="shared" si="10"/>
        <v>0</v>
      </c>
      <c r="BW25" s="3">
        <f t="shared" si="10"/>
        <v>0</v>
      </c>
      <c r="BX25" s="3">
        <f t="shared" si="10"/>
        <v>0</v>
      </c>
      <c r="BY25" s="3">
        <f t="shared" si="10"/>
        <v>0</v>
      </c>
      <c r="BZ25" s="3">
        <f t="shared" si="5"/>
        <v>0</v>
      </c>
      <c r="CA25" s="3">
        <f t="shared" si="5"/>
        <v>0</v>
      </c>
      <c r="CB25" s="3">
        <f t="shared" si="5"/>
        <v>0</v>
      </c>
      <c r="CC25" s="3">
        <f t="shared" si="5"/>
        <v>0</v>
      </c>
      <c r="CD25" s="3">
        <f t="shared" si="5"/>
        <v>0</v>
      </c>
      <c r="CE25" s="3">
        <f t="shared" si="5"/>
        <v>0</v>
      </c>
      <c r="CF25" s="3">
        <f t="shared" si="5"/>
        <v>0</v>
      </c>
      <c r="CG25" s="3">
        <f t="shared" si="5"/>
        <v>0</v>
      </c>
      <c r="CH25" s="3">
        <f t="shared" si="5"/>
        <v>0</v>
      </c>
      <c r="CI25" s="3">
        <f t="shared" si="5"/>
        <v>0</v>
      </c>
      <c r="CJ25" s="3">
        <f t="shared" si="5"/>
        <v>0</v>
      </c>
      <c r="CK25" s="3">
        <f t="shared" si="5"/>
        <v>0</v>
      </c>
      <c r="CL25" s="3">
        <f t="shared" si="5"/>
        <v>0</v>
      </c>
      <c r="CM25" s="3">
        <f t="shared" si="5"/>
        <v>0</v>
      </c>
      <c r="CN25" s="3">
        <f t="shared" si="5"/>
        <v>0</v>
      </c>
      <c r="CO25" s="3">
        <f t="shared" si="5"/>
        <v>0</v>
      </c>
      <c r="CP25" s="3">
        <f t="shared" si="9"/>
        <v>0</v>
      </c>
      <c r="CQ25" s="19">
        <f t="shared" si="9"/>
        <v>0</v>
      </c>
      <c r="CU25" s="14"/>
      <c r="CV25" s="14"/>
      <c r="CX25" s="14"/>
      <c r="CY25" s="14"/>
    </row>
    <row r="26" spans="1:103" x14ac:dyDescent="0.2">
      <c r="A26" s="11">
        <v>15</v>
      </c>
      <c r="B26" s="11" t="s">
        <v>52</v>
      </c>
      <c r="C26" s="11" t="s">
        <v>31</v>
      </c>
      <c r="D26" s="12"/>
      <c r="E26" s="34">
        <v>240</v>
      </c>
      <c r="F26" s="34">
        <v>706</v>
      </c>
      <c r="G26" s="34">
        <v>266</v>
      </c>
      <c r="H26" s="34">
        <v>446</v>
      </c>
      <c r="I26" s="23">
        <v>209</v>
      </c>
      <c r="J26" s="23">
        <v>354.5</v>
      </c>
      <c r="K26" s="34">
        <v>178.25</v>
      </c>
      <c r="L26" s="34">
        <v>581.25</v>
      </c>
      <c r="M26" s="23"/>
      <c r="N26" s="23">
        <v>225.8</v>
      </c>
      <c r="O26" s="34">
        <v>125.33333333333333</v>
      </c>
      <c r="P26" s="34">
        <v>533.6</v>
      </c>
      <c r="Q26" s="23">
        <v>177.4</v>
      </c>
      <c r="R26" s="23">
        <v>623.20000000000005</v>
      </c>
      <c r="S26" s="23">
        <v>442</v>
      </c>
      <c r="T26" s="23">
        <v>300</v>
      </c>
      <c r="U26" s="23">
        <v>157.5</v>
      </c>
      <c r="V26" s="23">
        <v>170</v>
      </c>
      <c r="W26" s="13">
        <v>293.5</v>
      </c>
      <c r="X26" s="13">
        <v>776.67</v>
      </c>
      <c r="Y26" s="34">
        <v>138.80000000000001</v>
      </c>
      <c r="Z26" s="34">
        <v>407</v>
      </c>
      <c r="AA26" s="23">
        <v>204.5</v>
      </c>
      <c r="AB26" s="23">
        <v>525.4</v>
      </c>
      <c r="AC26" s="11">
        <v>15</v>
      </c>
      <c r="AD26" s="11" t="s">
        <v>52</v>
      </c>
      <c r="AE26" s="11" t="s">
        <v>31</v>
      </c>
      <c r="AF26" s="12"/>
      <c r="AG26" s="23">
        <v>153.75</v>
      </c>
      <c r="AH26" s="23">
        <v>502.5</v>
      </c>
      <c r="AI26" s="13">
        <v>157.5</v>
      </c>
      <c r="AJ26" s="13">
        <v>633.75</v>
      </c>
      <c r="AK26" s="23">
        <v>152</v>
      </c>
      <c r="AL26" s="23">
        <v>805</v>
      </c>
      <c r="AM26" s="23">
        <v>158</v>
      </c>
      <c r="AN26" s="23">
        <v>575</v>
      </c>
      <c r="AO26" s="23">
        <v>150</v>
      </c>
      <c r="AP26" s="23">
        <v>351.4</v>
      </c>
      <c r="AQ26" s="23">
        <v>180.5</v>
      </c>
      <c r="AR26" s="23">
        <v>448</v>
      </c>
      <c r="AS26" s="23">
        <v>346</v>
      </c>
      <c r="AT26" s="23">
        <v>561</v>
      </c>
      <c r="AU26" s="23">
        <v>495</v>
      </c>
      <c r="AV26" s="23">
        <v>657</v>
      </c>
      <c r="AW26" s="23">
        <v>161</v>
      </c>
      <c r="AX26" s="23">
        <v>727</v>
      </c>
      <c r="AY26" s="26">
        <f>(E26+G26+I26+K26+O26+Q26+S26+U26+W26+Y26+AA26+AG26+AI26+AK26+AM26+AO26+AQ26+AS26+AU26+AW26)/20</f>
        <v>219.30166666666668</v>
      </c>
      <c r="AZ26" s="26">
        <f>(F26+H26+J26+L26+N26+P26+R26+T26+V26+X26+Z26+AB26+AH26+AJ26+AL26+AN26+AP26+AR26+AT26+AV26+AX26)/21</f>
        <v>519.52714285714285</v>
      </c>
      <c r="BA26" s="32">
        <f t="shared" ref="BA26:BA31" si="11">AVERAGE(AY26:AZ26)</f>
        <v>369.41440476190473</v>
      </c>
      <c r="BB26" s="3">
        <f t="shared" si="4"/>
        <v>1</v>
      </c>
      <c r="BC26" s="3">
        <f t="shared" si="4"/>
        <v>1</v>
      </c>
      <c r="BD26" s="3">
        <f t="shared" si="4"/>
        <v>1</v>
      </c>
      <c r="BE26" s="3">
        <f t="shared" si="4"/>
        <v>1</v>
      </c>
      <c r="BF26" s="3">
        <f t="shared" si="4"/>
        <v>1</v>
      </c>
      <c r="BG26" s="3">
        <f t="shared" si="4"/>
        <v>1</v>
      </c>
      <c r="BH26" s="3">
        <f t="shared" si="4"/>
        <v>1</v>
      </c>
      <c r="BI26" s="3">
        <f t="shared" si="4"/>
        <v>1</v>
      </c>
      <c r="BJ26" s="3">
        <f t="shared" si="4"/>
        <v>0</v>
      </c>
      <c r="BK26" s="3">
        <f t="shared" si="4"/>
        <v>1</v>
      </c>
      <c r="BL26" s="3">
        <f t="shared" si="4"/>
        <v>1</v>
      </c>
      <c r="BM26" s="3">
        <f t="shared" si="4"/>
        <v>1</v>
      </c>
      <c r="BN26" s="3">
        <f t="shared" si="4"/>
        <v>1</v>
      </c>
      <c r="BO26" s="3">
        <f t="shared" si="4"/>
        <v>1</v>
      </c>
      <c r="BP26" s="3">
        <f t="shared" si="4"/>
        <v>1</v>
      </c>
      <c r="BQ26" s="3">
        <f t="shared" si="10"/>
        <v>1</v>
      </c>
      <c r="BR26" s="3">
        <f t="shared" si="10"/>
        <v>1</v>
      </c>
      <c r="BS26" s="3">
        <f t="shared" si="10"/>
        <v>1</v>
      </c>
      <c r="BT26" s="3">
        <f t="shared" si="10"/>
        <v>1</v>
      </c>
      <c r="BU26" s="3">
        <f t="shared" si="10"/>
        <v>1</v>
      </c>
      <c r="BV26" s="3">
        <f t="shared" si="10"/>
        <v>1</v>
      </c>
      <c r="BW26" s="3">
        <f t="shared" si="10"/>
        <v>1</v>
      </c>
      <c r="BX26" s="3">
        <f t="shared" si="10"/>
        <v>1</v>
      </c>
      <c r="BY26" s="3">
        <f t="shared" si="10"/>
        <v>1</v>
      </c>
      <c r="BZ26" s="3">
        <f t="shared" si="5"/>
        <v>1</v>
      </c>
      <c r="CA26" s="3">
        <f t="shared" si="5"/>
        <v>1</v>
      </c>
      <c r="CB26" s="3">
        <f t="shared" si="5"/>
        <v>1</v>
      </c>
      <c r="CC26" s="3">
        <f t="shared" si="5"/>
        <v>1</v>
      </c>
      <c r="CD26" s="3">
        <f t="shared" si="5"/>
        <v>1</v>
      </c>
      <c r="CE26" s="3">
        <f t="shared" si="5"/>
        <v>1</v>
      </c>
      <c r="CF26" s="3">
        <f t="shared" si="5"/>
        <v>1</v>
      </c>
      <c r="CG26" s="3">
        <f t="shared" si="5"/>
        <v>1</v>
      </c>
      <c r="CH26" s="3">
        <f t="shared" si="5"/>
        <v>1</v>
      </c>
      <c r="CI26" s="3">
        <f t="shared" si="5"/>
        <v>1</v>
      </c>
      <c r="CJ26" s="3">
        <f t="shared" si="5"/>
        <v>1</v>
      </c>
      <c r="CK26" s="3">
        <f t="shared" si="5"/>
        <v>1</v>
      </c>
      <c r="CL26" s="3">
        <f t="shared" si="5"/>
        <v>1</v>
      </c>
      <c r="CM26" s="3">
        <f t="shared" si="5"/>
        <v>1</v>
      </c>
      <c r="CN26" s="3">
        <f t="shared" si="5"/>
        <v>1</v>
      </c>
      <c r="CO26" s="3">
        <f t="shared" si="5"/>
        <v>1</v>
      </c>
      <c r="CP26" s="3">
        <f t="shared" si="9"/>
        <v>1</v>
      </c>
      <c r="CQ26" s="19">
        <f t="shared" si="9"/>
        <v>1</v>
      </c>
      <c r="CR26" s="4">
        <f t="shared" si="6"/>
        <v>20</v>
      </c>
      <c r="CV26" s="14"/>
      <c r="CX26" s="14"/>
      <c r="CY26" s="14"/>
    </row>
    <row r="27" spans="1:103" x14ac:dyDescent="0.2">
      <c r="A27" s="11">
        <v>16</v>
      </c>
      <c r="B27" s="11" t="s">
        <v>53</v>
      </c>
      <c r="C27" s="11" t="s">
        <v>47</v>
      </c>
      <c r="D27" s="12"/>
      <c r="E27" s="34">
        <v>77.040000000000006</v>
      </c>
      <c r="F27" s="34">
        <v>103.2</v>
      </c>
      <c r="G27" s="34">
        <v>93</v>
      </c>
      <c r="H27" s="34">
        <v>119.2</v>
      </c>
      <c r="I27" s="23">
        <v>74.2</v>
      </c>
      <c r="J27" s="23">
        <v>86.44</v>
      </c>
      <c r="K27" s="34">
        <v>80.547499999999999</v>
      </c>
      <c r="L27" s="34">
        <v>106.52500000000001</v>
      </c>
      <c r="M27" s="23"/>
      <c r="N27" s="23">
        <v>65.2</v>
      </c>
      <c r="O27" s="34">
        <v>77.5</v>
      </c>
      <c r="P27" s="34">
        <v>92</v>
      </c>
      <c r="Q27" s="23">
        <v>74.400000000000006</v>
      </c>
      <c r="R27" s="23">
        <v>106.6</v>
      </c>
      <c r="S27" s="23">
        <v>94.2</v>
      </c>
      <c r="T27" s="23">
        <v>113</v>
      </c>
      <c r="U27" s="23">
        <v>60</v>
      </c>
      <c r="V27" s="23">
        <v>87.5</v>
      </c>
      <c r="W27" s="13">
        <v>65.400000000000006</v>
      </c>
      <c r="X27" s="13">
        <v>114.8</v>
      </c>
      <c r="Y27" s="34">
        <v>77</v>
      </c>
      <c r="Z27" s="34">
        <v>95.6</v>
      </c>
      <c r="AA27" s="23">
        <v>74.333333333333329</v>
      </c>
      <c r="AB27" s="23">
        <v>92.2</v>
      </c>
      <c r="AC27" s="11">
        <v>16</v>
      </c>
      <c r="AD27" s="11" t="s">
        <v>53</v>
      </c>
      <c r="AE27" s="11" t="s">
        <v>47</v>
      </c>
      <c r="AF27" s="12"/>
      <c r="AG27" s="23">
        <v>75.599999999999994</v>
      </c>
      <c r="AH27" s="23">
        <v>99.5</v>
      </c>
      <c r="AI27" s="13">
        <v>76.333333333333329</v>
      </c>
      <c r="AJ27" s="13">
        <v>120</v>
      </c>
      <c r="AK27" s="23">
        <v>90</v>
      </c>
      <c r="AL27" s="23">
        <v>123.33333333333333</v>
      </c>
      <c r="AM27" s="23">
        <v>71</v>
      </c>
      <c r="AN27" s="23">
        <v>91.359999999999985</v>
      </c>
      <c r="AO27" s="23">
        <v>77</v>
      </c>
      <c r="AP27" s="23">
        <v>84.6</v>
      </c>
      <c r="AQ27" s="23">
        <v>67.2</v>
      </c>
      <c r="AR27" s="23">
        <v>93.6</v>
      </c>
      <c r="AS27" s="23">
        <v>75.2</v>
      </c>
      <c r="AT27" s="23">
        <v>124.6</v>
      </c>
      <c r="AU27" s="13">
        <v>97</v>
      </c>
      <c r="AV27" s="13">
        <v>113</v>
      </c>
      <c r="AW27" s="23">
        <v>68.25</v>
      </c>
      <c r="AX27" s="23">
        <v>99.8</v>
      </c>
      <c r="AY27" s="26">
        <f>(E27+G27+I27+K27+O27+Q27+S27+U27+W27+Y27+AA27+AG27+AI27+AK27+AM27+AO27+AQ27+AS27+AU27+AW27)/20</f>
        <v>77.260208333333338</v>
      </c>
      <c r="AZ27" s="26">
        <f>(F27+H27+J27+L27+N27+P27+R27+T27+V27+X27+Z27+AB27+AH27+AJ27+AL27+AN27+AP27+AR27+AT27+AV27+AX27)/21</f>
        <v>101.52658730158728</v>
      </c>
      <c r="BA27" s="32">
        <f t="shared" si="11"/>
        <v>89.393397817460311</v>
      </c>
      <c r="BB27" s="3">
        <f t="shared" si="4"/>
        <v>1</v>
      </c>
      <c r="BC27" s="3">
        <f t="shared" si="4"/>
        <v>1</v>
      </c>
      <c r="BD27" s="3">
        <f t="shared" si="4"/>
        <v>1</v>
      </c>
      <c r="BE27" s="3">
        <f t="shared" si="4"/>
        <v>1</v>
      </c>
      <c r="BF27" s="3">
        <f t="shared" si="4"/>
        <v>1</v>
      </c>
      <c r="BG27" s="3">
        <f t="shared" si="4"/>
        <v>1</v>
      </c>
      <c r="BH27" s="3">
        <f t="shared" si="4"/>
        <v>1</v>
      </c>
      <c r="BI27" s="3">
        <f t="shared" si="4"/>
        <v>1</v>
      </c>
      <c r="BJ27" s="3">
        <f t="shared" si="4"/>
        <v>0</v>
      </c>
      <c r="BK27" s="3">
        <f t="shared" si="4"/>
        <v>1</v>
      </c>
      <c r="BL27" s="3">
        <f t="shared" si="4"/>
        <v>1</v>
      </c>
      <c r="BM27" s="3">
        <f t="shared" si="4"/>
        <v>1</v>
      </c>
      <c r="BN27" s="3">
        <f t="shared" si="4"/>
        <v>1</v>
      </c>
      <c r="BO27" s="3">
        <f t="shared" si="4"/>
        <v>1</v>
      </c>
      <c r="BP27" s="3">
        <f t="shared" si="4"/>
        <v>1</v>
      </c>
      <c r="BQ27" s="3">
        <f t="shared" si="10"/>
        <v>1</v>
      </c>
      <c r="BR27" s="3">
        <f t="shared" si="10"/>
        <v>1</v>
      </c>
      <c r="BS27" s="3">
        <f t="shared" si="10"/>
        <v>1</v>
      </c>
      <c r="BT27" s="3">
        <f t="shared" si="10"/>
        <v>1</v>
      </c>
      <c r="BU27" s="3">
        <f t="shared" si="10"/>
        <v>1</v>
      </c>
      <c r="BV27" s="3">
        <f t="shared" si="10"/>
        <v>1</v>
      </c>
      <c r="BW27" s="3">
        <f t="shared" si="10"/>
        <v>1</v>
      </c>
      <c r="BX27" s="3">
        <f t="shared" si="10"/>
        <v>1</v>
      </c>
      <c r="BY27" s="3">
        <f t="shared" si="10"/>
        <v>1</v>
      </c>
      <c r="BZ27" s="3">
        <f t="shared" si="5"/>
        <v>1</v>
      </c>
      <c r="CA27" s="3">
        <f t="shared" si="5"/>
        <v>1</v>
      </c>
      <c r="CB27" s="3">
        <f t="shared" si="5"/>
        <v>1</v>
      </c>
      <c r="CC27" s="3">
        <f t="shared" si="5"/>
        <v>1</v>
      </c>
      <c r="CD27" s="3">
        <f t="shared" si="5"/>
        <v>1</v>
      </c>
      <c r="CE27" s="3">
        <f t="shared" si="5"/>
        <v>1</v>
      </c>
      <c r="CF27" s="3">
        <f t="shared" si="5"/>
        <v>1</v>
      </c>
      <c r="CG27" s="3">
        <f t="shared" si="5"/>
        <v>1</v>
      </c>
      <c r="CH27" s="3">
        <f t="shared" si="5"/>
        <v>1</v>
      </c>
      <c r="CI27" s="3">
        <f t="shared" si="5"/>
        <v>1</v>
      </c>
      <c r="CJ27" s="3">
        <f t="shared" si="5"/>
        <v>1</v>
      </c>
      <c r="CK27" s="3">
        <f t="shared" si="5"/>
        <v>1</v>
      </c>
      <c r="CL27" s="3">
        <f t="shared" si="5"/>
        <v>1</v>
      </c>
      <c r="CM27" s="3">
        <f t="shared" si="5"/>
        <v>1</v>
      </c>
      <c r="CN27" s="3">
        <f t="shared" si="5"/>
        <v>1</v>
      </c>
      <c r="CO27" s="3">
        <f t="shared" si="5"/>
        <v>1</v>
      </c>
      <c r="CP27" s="3">
        <f t="shared" si="9"/>
        <v>1</v>
      </c>
      <c r="CQ27" s="19">
        <f t="shared" si="9"/>
        <v>1</v>
      </c>
      <c r="CR27" s="4">
        <f t="shared" si="6"/>
        <v>20</v>
      </c>
      <c r="CV27" s="14"/>
      <c r="CX27" s="14"/>
      <c r="CY27" s="14"/>
    </row>
    <row r="28" spans="1:103" x14ac:dyDescent="0.2">
      <c r="A28" s="11">
        <v>17</v>
      </c>
      <c r="B28" s="11" t="s">
        <v>54</v>
      </c>
      <c r="C28" s="11" t="s">
        <v>55</v>
      </c>
      <c r="D28" s="12" t="s">
        <v>56</v>
      </c>
      <c r="E28" s="34"/>
      <c r="F28" s="34">
        <v>47.6</v>
      </c>
      <c r="G28" s="34"/>
      <c r="H28" s="34">
        <v>58.4</v>
      </c>
      <c r="I28" s="23">
        <v>42.33</v>
      </c>
      <c r="J28" s="23">
        <v>51.22</v>
      </c>
      <c r="K28" s="34"/>
      <c r="L28" s="34">
        <v>56.975000000000001</v>
      </c>
      <c r="M28" s="23"/>
      <c r="N28" s="23">
        <v>44.4</v>
      </c>
      <c r="O28" s="34"/>
      <c r="P28" s="34">
        <v>56</v>
      </c>
      <c r="Q28" s="23">
        <v>38</v>
      </c>
      <c r="R28" s="23">
        <v>49.2</v>
      </c>
      <c r="S28" s="23">
        <v>38.6</v>
      </c>
      <c r="T28" s="23">
        <v>78</v>
      </c>
      <c r="U28" s="23">
        <v>46.5</v>
      </c>
      <c r="V28" s="23">
        <v>54.5</v>
      </c>
      <c r="W28" s="13">
        <v>47</v>
      </c>
      <c r="X28" s="13">
        <v>53.75</v>
      </c>
      <c r="Y28" s="34"/>
      <c r="Z28" s="34">
        <v>67.2</v>
      </c>
      <c r="AA28" s="23">
        <v>34</v>
      </c>
      <c r="AB28" s="23">
        <v>43.4</v>
      </c>
      <c r="AC28" s="11">
        <v>17</v>
      </c>
      <c r="AD28" s="11" t="s">
        <v>54</v>
      </c>
      <c r="AE28" s="11" t="s">
        <v>55</v>
      </c>
      <c r="AF28" s="12" t="s">
        <v>56</v>
      </c>
      <c r="AG28" s="23">
        <v>52.2</v>
      </c>
      <c r="AH28" s="23"/>
      <c r="AI28" s="13"/>
      <c r="AJ28" s="13">
        <v>43</v>
      </c>
      <c r="AK28" s="23"/>
      <c r="AL28" s="23">
        <v>47</v>
      </c>
      <c r="AM28" s="23">
        <v>57</v>
      </c>
      <c r="AN28" s="23">
        <v>66.75</v>
      </c>
      <c r="AO28" s="23"/>
      <c r="AP28" s="23">
        <v>50</v>
      </c>
      <c r="AQ28" s="23">
        <v>37</v>
      </c>
      <c r="AR28" s="23">
        <v>42.8</v>
      </c>
      <c r="AS28" s="23">
        <v>63.6</v>
      </c>
      <c r="AT28" s="23">
        <v>71.8</v>
      </c>
      <c r="AU28" s="23"/>
      <c r="AV28" s="13">
        <v>60</v>
      </c>
      <c r="AW28" s="23"/>
      <c r="AX28" s="23">
        <v>42.8</v>
      </c>
      <c r="AY28" s="26">
        <f>(I28+Q28+S28+U28+W28+AA28+AG28+AM28+AQ28+AS28)/10</f>
        <v>45.623000000000005</v>
      </c>
      <c r="AZ28" s="26">
        <f>(F28+H28+J28+L28+N28+P28+R28+T28+V28+X28+Z28+AB28+AJ28+AL28+AN28+AP28+AR28+AT28+AV28+AX28)/20</f>
        <v>54.239749999999994</v>
      </c>
      <c r="BA28" s="32">
        <f t="shared" si="11"/>
        <v>49.931375000000003</v>
      </c>
      <c r="BB28" s="3">
        <f t="shared" si="4"/>
        <v>0</v>
      </c>
      <c r="BC28" s="3">
        <f t="shared" si="4"/>
        <v>1</v>
      </c>
      <c r="BD28" s="3">
        <f t="shared" si="4"/>
        <v>0</v>
      </c>
      <c r="BE28" s="3">
        <f t="shared" si="4"/>
        <v>1</v>
      </c>
      <c r="BF28" s="3">
        <f t="shared" si="4"/>
        <v>1</v>
      </c>
      <c r="BG28" s="3">
        <f t="shared" si="4"/>
        <v>1</v>
      </c>
      <c r="BH28" s="3">
        <f t="shared" si="4"/>
        <v>0</v>
      </c>
      <c r="BI28" s="3">
        <f t="shared" si="4"/>
        <v>1</v>
      </c>
      <c r="BJ28" s="3">
        <f t="shared" si="4"/>
        <v>0</v>
      </c>
      <c r="BK28" s="3">
        <f t="shared" si="4"/>
        <v>1</v>
      </c>
      <c r="BL28" s="3">
        <f t="shared" si="4"/>
        <v>0</v>
      </c>
      <c r="BM28" s="3">
        <f t="shared" si="4"/>
        <v>1</v>
      </c>
      <c r="BN28" s="3">
        <f t="shared" si="4"/>
        <v>1</v>
      </c>
      <c r="BO28" s="3">
        <f t="shared" si="4"/>
        <v>1</v>
      </c>
      <c r="BP28" s="3">
        <f t="shared" si="4"/>
        <v>1</v>
      </c>
      <c r="BQ28" s="3">
        <f t="shared" si="10"/>
        <v>1</v>
      </c>
      <c r="BR28" s="3">
        <f t="shared" si="10"/>
        <v>1</v>
      </c>
      <c r="BS28" s="3">
        <f t="shared" si="10"/>
        <v>1</v>
      </c>
      <c r="BT28" s="3">
        <f t="shared" si="10"/>
        <v>1</v>
      </c>
      <c r="BU28" s="3">
        <f t="shared" si="10"/>
        <v>1</v>
      </c>
      <c r="BV28" s="3">
        <f t="shared" si="10"/>
        <v>0</v>
      </c>
      <c r="BW28" s="3">
        <f t="shared" si="10"/>
        <v>1</v>
      </c>
      <c r="BX28" s="3">
        <f t="shared" si="10"/>
        <v>1</v>
      </c>
      <c r="BY28" s="3">
        <f t="shared" si="10"/>
        <v>1</v>
      </c>
      <c r="BZ28" s="3">
        <f t="shared" si="5"/>
        <v>1</v>
      </c>
      <c r="CA28" s="3">
        <f t="shared" si="5"/>
        <v>0</v>
      </c>
      <c r="CB28" s="3">
        <f t="shared" si="5"/>
        <v>0</v>
      </c>
      <c r="CC28" s="3">
        <f t="shared" si="5"/>
        <v>1</v>
      </c>
      <c r="CD28" s="3">
        <f t="shared" si="5"/>
        <v>0</v>
      </c>
      <c r="CE28" s="3">
        <f t="shared" si="5"/>
        <v>1</v>
      </c>
      <c r="CF28" s="3">
        <f t="shared" si="5"/>
        <v>1</v>
      </c>
      <c r="CG28" s="3">
        <f t="shared" si="5"/>
        <v>1</v>
      </c>
      <c r="CH28" s="3">
        <f t="shared" si="5"/>
        <v>0</v>
      </c>
      <c r="CI28" s="3">
        <f t="shared" si="5"/>
        <v>1</v>
      </c>
      <c r="CJ28" s="3">
        <f t="shared" si="5"/>
        <v>1</v>
      </c>
      <c r="CK28" s="3">
        <f t="shared" si="5"/>
        <v>1</v>
      </c>
      <c r="CL28" s="3">
        <f t="shared" si="5"/>
        <v>1</v>
      </c>
      <c r="CM28" s="3">
        <f t="shared" si="5"/>
        <v>1</v>
      </c>
      <c r="CN28" s="3">
        <f t="shared" si="5"/>
        <v>0</v>
      </c>
      <c r="CO28" s="3">
        <f t="shared" si="5"/>
        <v>1</v>
      </c>
      <c r="CP28" s="3">
        <f t="shared" si="9"/>
        <v>0</v>
      </c>
      <c r="CQ28" s="19">
        <f t="shared" si="9"/>
        <v>1</v>
      </c>
      <c r="CR28" s="4">
        <f t="shared" si="6"/>
        <v>10</v>
      </c>
      <c r="CV28" s="14"/>
      <c r="CX28" s="14"/>
      <c r="CY28" s="14"/>
    </row>
    <row r="29" spans="1:103" x14ac:dyDescent="0.2">
      <c r="A29" s="11">
        <v>18</v>
      </c>
      <c r="B29" s="11" t="s">
        <v>57</v>
      </c>
      <c r="C29" s="11" t="s">
        <v>31</v>
      </c>
      <c r="D29" s="12" t="s">
        <v>58</v>
      </c>
      <c r="E29" s="34">
        <v>13</v>
      </c>
      <c r="F29" s="34">
        <v>14.8</v>
      </c>
      <c r="G29" s="34"/>
      <c r="H29" s="34">
        <v>16.600000000000001</v>
      </c>
      <c r="I29" s="23">
        <v>15</v>
      </c>
      <c r="J29" s="23">
        <v>16.11</v>
      </c>
      <c r="K29" s="34"/>
      <c r="L29" s="34">
        <v>15.75</v>
      </c>
      <c r="M29" s="23"/>
      <c r="N29" s="23">
        <v>14</v>
      </c>
      <c r="O29" s="34">
        <v>20</v>
      </c>
      <c r="P29" s="34">
        <v>18.2</v>
      </c>
      <c r="Q29" s="23">
        <v>16</v>
      </c>
      <c r="R29" s="23">
        <v>29.1</v>
      </c>
      <c r="S29" s="23"/>
      <c r="T29" s="23">
        <v>14.080000000000002</v>
      </c>
      <c r="U29" s="23">
        <v>14.5</v>
      </c>
      <c r="V29" s="23">
        <v>16</v>
      </c>
      <c r="W29" s="13"/>
      <c r="X29" s="13">
        <v>13.8</v>
      </c>
      <c r="Y29" s="34"/>
      <c r="Z29" s="34">
        <v>15.8</v>
      </c>
      <c r="AA29" s="23">
        <v>12.5</v>
      </c>
      <c r="AB29" s="23">
        <v>14</v>
      </c>
      <c r="AC29" s="11">
        <v>18</v>
      </c>
      <c r="AD29" s="11" t="s">
        <v>57</v>
      </c>
      <c r="AE29" s="11" t="s">
        <v>31</v>
      </c>
      <c r="AF29" s="12" t="s">
        <v>58</v>
      </c>
      <c r="AG29" s="23">
        <v>15.6</v>
      </c>
      <c r="AH29" s="23"/>
      <c r="AI29" s="13">
        <v>13</v>
      </c>
      <c r="AJ29" s="13">
        <v>17.25</v>
      </c>
      <c r="AK29" s="23"/>
      <c r="AL29" s="23">
        <v>16.333333333333332</v>
      </c>
      <c r="AM29" s="23">
        <v>10</v>
      </c>
      <c r="AN29" s="23">
        <v>12</v>
      </c>
      <c r="AO29" s="23"/>
      <c r="AP29" s="23">
        <v>15.5</v>
      </c>
      <c r="AQ29" s="23">
        <v>13.5</v>
      </c>
      <c r="AR29" s="23">
        <v>17.2</v>
      </c>
      <c r="AS29" s="23">
        <v>15</v>
      </c>
      <c r="AT29" s="23">
        <v>19.399999999999999</v>
      </c>
      <c r="AU29" s="23"/>
      <c r="AV29" s="13">
        <v>14.48</v>
      </c>
      <c r="AW29" s="23"/>
      <c r="AX29" s="23">
        <v>15.8</v>
      </c>
      <c r="AY29" s="26">
        <f>(E29+I29+O29+Q29+U29+AA29+AG29+AI29+AM29+AQ29+AS29)/11</f>
        <v>14.372727272727273</v>
      </c>
      <c r="AZ29" s="26">
        <f>(F29+H29+J29+L29+N29+P29+R29+T29+V29+X29+Z29+AB29+AJ29+AL29+AN29+AP29+AR29+AT29+AV29+AX29)/20</f>
        <v>16.310166666666667</v>
      </c>
      <c r="BA29" s="32">
        <f t="shared" si="11"/>
        <v>15.341446969696971</v>
      </c>
      <c r="BB29" s="3">
        <f t="shared" si="4"/>
        <v>1</v>
      </c>
      <c r="BC29" s="3">
        <f t="shared" si="4"/>
        <v>1</v>
      </c>
      <c r="BD29" s="3">
        <f t="shared" si="4"/>
        <v>0</v>
      </c>
      <c r="BE29" s="3">
        <f t="shared" si="4"/>
        <v>1</v>
      </c>
      <c r="BF29" s="3">
        <f t="shared" si="4"/>
        <v>1</v>
      </c>
      <c r="BG29" s="3">
        <f t="shared" si="4"/>
        <v>1</v>
      </c>
      <c r="BH29" s="3">
        <f t="shared" si="4"/>
        <v>0</v>
      </c>
      <c r="BI29" s="3">
        <f t="shared" si="4"/>
        <v>1</v>
      </c>
      <c r="BJ29" s="3">
        <f t="shared" si="4"/>
        <v>0</v>
      </c>
      <c r="BK29" s="3">
        <f t="shared" si="4"/>
        <v>1</v>
      </c>
      <c r="BL29" s="3">
        <f t="shared" si="4"/>
        <v>1</v>
      </c>
      <c r="BM29" s="3">
        <f t="shared" si="4"/>
        <v>1</v>
      </c>
      <c r="BN29" s="3">
        <f t="shared" si="4"/>
        <v>1</v>
      </c>
      <c r="BO29" s="3">
        <f t="shared" si="4"/>
        <v>1</v>
      </c>
      <c r="BP29" s="3">
        <f t="shared" si="4"/>
        <v>0</v>
      </c>
      <c r="BQ29" s="3">
        <f t="shared" si="10"/>
        <v>1</v>
      </c>
      <c r="BR29" s="3">
        <f t="shared" si="10"/>
        <v>1</v>
      </c>
      <c r="BS29" s="3">
        <f t="shared" si="10"/>
        <v>1</v>
      </c>
      <c r="BT29" s="3">
        <f t="shared" si="10"/>
        <v>0</v>
      </c>
      <c r="BU29" s="3">
        <f t="shared" si="10"/>
        <v>1</v>
      </c>
      <c r="BV29" s="3">
        <f t="shared" si="10"/>
        <v>0</v>
      </c>
      <c r="BW29" s="3">
        <f t="shared" si="10"/>
        <v>1</v>
      </c>
      <c r="BX29" s="3">
        <f t="shared" si="10"/>
        <v>1</v>
      </c>
      <c r="BY29" s="3">
        <f t="shared" si="10"/>
        <v>1</v>
      </c>
      <c r="BZ29" s="3">
        <f t="shared" si="5"/>
        <v>1</v>
      </c>
      <c r="CA29" s="3">
        <f t="shared" si="5"/>
        <v>0</v>
      </c>
      <c r="CB29" s="3">
        <f t="shared" si="5"/>
        <v>1</v>
      </c>
      <c r="CC29" s="3">
        <f t="shared" si="5"/>
        <v>1</v>
      </c>
      <c r="CD29" s="3">
        <f t="shared" si="5"/>
        <v>0</v>
      </c>
      <c r="CE29" s="3">
        <f t="shared" si="5"/>
        <v>1</v>
      </c>
      <c r="CF29" s="3">
        <f t="shared" si="5"/>
        <v>1</v>
      </c>
      <c r="CG29" s="3">
        <f t="shared" si="5"/>
        <v>1</v>
      </c>
      <c r="CH29" s="3">
        <f t="shared" si="5"/>
        <v>0</v>
      </c>
      <c r="CI29" s="3">
        <f t="shared" si="5"/>
        <v>1</v>
      </c>
      <c r="CJ29" s="3">
        <f t="shared" si="5"/>
        <v>1</v>
      </c>
      <c r="CK29" s="3">
        <f t="shared" si="5"/>
        <v>1</v>
      </c>
      <c r="CL29" s="3">
        <f t="shared" si="5"/>
        <v>1</v>
      </c>
      <c r="CM29" s="3">
        <f t="shared" si="5"/>
        <v>1</v>
      </c>
      <c r="CN29" s="3">
        <f t="shared" si="5"/>
        <v>0</v>
      </c>
      <c r="CO29" s="3">
        <f t="shared" si="5"/>
        <v>1</v>
      </c>
      <c r="CP29" s="3">
        <f t="shared" si="9"/>
        <v>0</v>
      </c>
      <c r="CQ29" s="19">
        <f t="shared" si="9"/>
        <v>1</v>
      </c>
      <c r="CR29" s="4">
        <f t="shared" si="6"/>
        <v>11</v>
      </c>
      <c r="CV29" s="14"/>
      <c r="CX29" s="14"/>
      <c r="CY29" s="14"/>
    </row>
    <row r="30" spans="1:103" x14ac:dyDescent="0.2">
      <c r="A30" s="11">
        <v>19</v>
      </c>
      <c r="B30" s="11" t="s">
        <v>59</v>
      </c>
      <c r="C30" s="11" t="s">
        <v>31</v>
      </c>
      <c r="D30" s="12"/>
      <c r="E30" s="34"/>
      <c r="F30" s="34">
        <v>56.6</v>
      </c>
      <c r="G30" s="34"/>
      <c r="H30" s="34">
        <v>61</v>
      </c>
      <c r="I30" s="23">
        <v>55</v>
      </c>
      <c r="J30" s="23">
        <v>61.11</v>
      </c>
      <c r="K30" s="34"/>
      <c r="L30" s="34">
        <v>60.85</v>
      </c>
      <c r="M30" s="23"/>
      <c r="N30" s="23">
        <v>52.4</v>
      </c>
      <c r="O30" s="34"/>
      <c r="P30" s="34">
        <v>56.4</v>
      </c>
      <c r="Q30" s="23"/>
      <c r="R30" s="23">
        <v>54.58</v>
      </c>
      <c r="S30" s="23"/>
      <c r="T30" s="23">
        <v>60.6</v>
      </c>
      <c r="U30" s="23">
        <v>56.5</v>
      </c>
      <c r="V30" s="23">
        <v>61</v>
      </c>
      <c r="W30" s="13"/>
      <c r="X30" s="13">
        <v>51.4</v>
      </c>
      <c r="Y30" s="34"/>
      <c r="Z30" s="34">
        <v>54.8</v>
      </c>
      <c r="AA30" s="23">
        <v>63</v>
      </c>
      <c r="AB30" s="23">
        <v>60.8</v>
      </c>
      <c r="AC30" s="11">
        <v>19</v>
      </c>
      <c r="AD30" s="11" t="s">
        <v>59</v>
      </c>
      <c r="AE30" s="11" t="s">
        <v>31</v>
      </c>
      <c r="AF30" s="12"/>
      <c r="AG30" s="23">
        <v>56.6</v>
      </c>
      <c r="AH30" s="23"/>
      <c r="AI30" s="13"/>
      <c r="AJ30" s="13">
        <v>58.25</v>
      </c>
      <c r="AK30" s="23"/>
      <c r="AL30" s="23">
        <v>53.333333333333336</v>
      </c>
      <c r="AM30" s="23">
        <v>52.9</v>
      </c>
      <c r="AN30" s="23">
        <v>57</v>
      </c>
      <c r="AO30" s="23"/>
      <c r="AP30" s="23">
        <v>58.8</v>
      </c>
      <c r="AQ30" s="23"/>
      <c r="AR30" s="23">
        <v>58.4</v>
      </c>
      <c r="AS30" s="23">
        <v>53.6</v>
      </c>
      <c r="AT30" s="23">
        <v>63</v>
      </c>
      <c r="AU30" s="13"/>
      <c r="AV30" s="13">
        <v>61.8</v>
      </c>
      <c r="AW30" s="23"/>
      <c r="AX30" s="23">
        <v>55.8</v>
      </c>
      <c r="AY30" s="26">
        <f>(I30+U30+AA30+AG30+AM30+AS30)/6</f>
        <v>56.266666666666673</v>
      </c>
      <c r="AZ30" s="26">
        <f>(F30+H30+J30+L30+N30+P30+R30+T30+V30+X30+Z30+AB30+AJ30+AL30+AN30+AP30+AR30+AT30+AV30+AX30)/20</f>
        <v>57.896166666666659</v>
      </c>
      <c r="BA30" s="32">
        <f t="shared" si="11"/>
        <v>57.081416666666669</v>
      </c>
      <c r="BB30" s="3">
        <f t="shared" si="4"/>
        <v>0</v>
      </c>
      <c r="BC30" s="3">
        <f t="shared" si="4"/>
        <v>1</v>
      </c>
      <c r="BD30" s="3">
        <f t="shared" si="4"/>
        <v>0</v>
      </c>
      <c r="BE30" s="3">
        <f t="shared" si="4"/>
        <v>1</v>
      </c>
      <c r="BF30" s="3">
        <f t="shared" si="4"/>
        <v>1</v>
      </c>
      <c r="BG30" s="3">
        <f t="shared" si="4"/>
        <v>1</v>
      </c>
      <c r="BH30" s="3">
        <f t="shared" si="4"/>
        <v>0</v>
      </c>
      <c r="BI30" s="3">
        <f t="shared" si="4"/>
        <v>1</v>
      </c>
      <c r="BJ30" s="3">
        <f t="shared" si="4"/>
        <v>0</v>
      </c>
      <c r="BK30" s="3">
        <f t="shared" si="4"/>
        <v>1</v>
      </c>
      <c r="BL30" s="3">
        <f t="shared" si="4"/>
        <v>0</v>
      </c>
      <c r="BM30" s="3">
        <f t="shared" si="4"/>
        <v>1</v>
      </c>
      <c r="BN30" s="3">
        <f t="shared" si="4"/>
        <v>0</v>
      </c>
      <c r="BO30" s="3">
        <f t="shared" si="4"/>
        <v>1</v>
      </c>
      <c r="BP30" s="3">
        <f t="shared" si="4"/>
        <v>0</v>
      </c>
      <c r="BQ30" s="3">
        <f t="shared" si="10"/>
        <v>1</v>
      </c>
      <c r="BR30" s="3">
        <f t="shared" si="10"/>
        <v>1</v>
      </c>
      <c r="BS30" s="3">
        <f t="shared" si="10"/>
        <v>1</v>
      </c>
      <c r="BT30" s="3">
        <f t="shared" si="10"/>
        <v>0</v>
      </c>
      <c r="BU30" s="3">
        <f t="shared" si="10"/>
        <v>1</v>
      </c>
      <c r="BV30" s="3">
        <f t="shared" si="10"/>
        <v>0</v>
      </c>
      <c r="BW30" s="3">
        <f t="shared" si="10"/>
        <v>1</v>
      </c>
      <c r="BX30" s="3">
        <f t="shared" si="10"/>
        <v>1</v>
      </c>
      <c r="BY30" s="3">
        <f t="shared" si="10"/>
        <v>1</v>
      </c>
      <c r="BZ30" s="3">
        <f t="shared" si="5"/>
        <v>1</v>
      </c>
      <c r="CA30" s="3">
        <f t="shared" si="5"/>
        <v>0</v>
      </c>
      <c r="CB30" s="3">
        <f t="shared" si="5"/>
        <v>0</v>
      </c>
      <c r="CC30" s="3">
        <f t="shared" si="5"/>
        <v>1</v>
      </c>
      <c r="CD30" s="3">
        <f t="shared" si="5"/>
        <v>0</v>
      </c>
      <c r="CE30" s="3">
        <f t="shared" si="5"/>
        <v>1</v>
      </c>
      <c r="CF30" s="3">
        <f t="shared" si="5"/>
        <v>1</v>
      </c>
      <c r="CG30" s="3">
        <f t="shared" si="5"/>
        <v>1</v>
      </c>
      <c r="CH30" s="3">
        <f t="shared" si="5"/>
        <v>0</v>
      </c>
      <c r="CI30" s="3">
        <f t="shared" si="5"/>
        <v>1</v>
      </c>
      <c r="CJ30" s="3">
        <f t="shared" si="5"/>
        <v>0</v>
      </c>
      <c r="CK30" s="3">
        <f t="shared" si="5"/>
        <v>1</v>
      </c>
      <c r="CL30" s="3">
        <f t="shared" si="5"/>
        <v>1</v>
      </c>
      <c r="CM30" s="3">
        <f t="shared" si="5"/>
        <v>1</v>
      </c>
      <c r="CN30" s="3">
        <f t="shared" si="5"/>
        <v>0</v>
      </c>
      <c r="CO30" s="3">
        <f t="shared" si="5"/>
        <v>1</v>
      </c>
      <c r="CP30" s="3">
        <f t="shared" si="9"/>
        <v>0</v>
      </c>
      <c r="CQ30" s="19">
        <f t="shared" si="9"/>
        <v>1</v>
      </c>
      <c r="CR30" s="4">
        <f t="shared" si="6"/>
        <v>6</v>
      </c>
      <c r="CV30" s="14"/>
      <c r="CX30" s="14"/>
      <c r="CY30" s="14"/>
    </row>
    <row r="31" spans="1:103" x14ac:dyDescent="0.2">
      <c r="A31" s="11">
        <v>20</v>
      </c>
      <c r="B31" s="11" t="s">
        <v>60</v>
      </c>
      <c r="C31" s="11" t="s">
        <v>31</v>
      </c>
      <c r="D31" s="12"/>
      <c r="E31" s="34">
        <v>323.71999999999997</v>
      </c>
      <c r="F31" s="34">
        <v>812.8</v>
      </c>
      <c r="G31" s="34"/>
      <c r="H31" s="34">
        <v>481.2</v>
      </c>
      <c r="I31" s="23">
        <v>450</v>
      </c>
      <c r="J31" s="23">
        <v>482.22</v>
      </c>
      <c r="K31" s="34">
        <v>338</v>
      </c>
      <c r="L31" s="34">
        <v>533.75</v>
      </c>
      <c r="M31" s="23"/>
      <c r="N31" s="23">
        <v>436</v>
      </c>
      <c r="O31" s="34">
        <v>543</v>
      </c>
      <c r="P31" s="34">
        <v>1330</v>
      </c>
      <c r="Q31" s="23">
        <v>294.2</v>
      </c>
      <c r="R31" s="23">
        <v>881.7</v>
      </c>
      <c r="S31" s="23">
        <v>209</v>
      </c>
      <c r="T31" s="23">
        <v>354</v>
      </c>
      <c r="U31" s="23">
        <v>250</v>
      </c>
      <c r="V31" s="23">
        <v>320</v>
      </c>
      <c r="W31" s="13">
        <v>65</v>
      </c>
      <c r="X31" s="13">
        <v>492.75</v>
      </c>
      <c r="Y31" s="34">
        <v>265</v>
      </c>
      <c r="Z31" s="34">
        <v>748</v>
      </c>
      <c r="AA31" s="23">
        <v>298</v>
      </c>
      <c r="AB31" s="23">
        <v>460</v>
      </c>
      <c r="AC31" s="11">
        <v>20</v>
      </c>
      <c r="AD31" s="11" t="s">
        <v>60</v>
      </c>
      <c r="AE31" s="11" t="s">
        <v>31</v>
      </c>
      <c r="AF31" s="12"/>
      <c r="AG31" s="23">
        <v>438.8</v>
      </c>
      <c r="AH31" s="23">
        <v>480</v>
      </c>
      <c r="AI31" s="13">
        <v>360</v>
      </c>
      <c r="AJ31" s="13">
        <v>773.25</v>
      </c>
      <c r="AK31" s="23">
        <v>256.5</v>
      </c>
      <c r="AL31" s="23">
        <v>540</v>
      </c>
      <c r="AM31" s="23">
        <v>280</v>
      </c>
      <c r="AN31" s="23">
        <v>514.75</v>
      </c>
      <c r="AO31" s="23"/>
      <c r="AP31" s="23">
        <v>587.66666666666663</v>
      </c>
      <c r="AQ31" s="23">
        <v>371.4</v>
      </c>
      <c r="AR31" s="23">
        <v>584</v>
      </c>
      <c r="AS31" s="23">
        <v>314.8</v>
      </c>
      <c r="AT31" s="23">
        <v>487.2</v>
      </c>
      <c r="AU31" s="13"/>
      <c r="AV31" s="13">
        <v>443</v>
      </c>
      <c r="AW31" s="23">
        <v>372.4</v>
      </c>
      <c r="AX31" s="23">
        <v>524.4</v>
      </c>
      <c r="AY31" s="26">
        <f>(E31+I31+K31+O31+Q31+S31+U31+W31+Y31+AA31+AG31+AI31+AK31+AM31+AQ31+AS31+AW31)/17</f>
        <v>319.40117647058821</v>
      </c>
      <c r="AZ31" s="26">
        <f>(F31+H31+J31+L31+N31+P31+R31+T31+V31+X31+Z31+AB31+AH31+AJ31+AL31+AN31+AP31+AR31+AT31+AV31+AX31)/21</f>
        <v>584.12793650793651</v>
      </c>
      <c r="BA31" s="32">
        <f t="shared" si="11"/>
        <v>451.76455648926236</v>
      </c>
      <c r="BB31" s="3">
        <f t="shared" si="4"/>
        <v>1</v>
      </c>
      <c r="BC31" s="3">
        <f t="shared" si="4"/>
        <v>1</v>
      </c>
      <c r="BD31" s="3">
        <f t="shared" si="4"/>
        <v>0</v>
      </c>
      <c r="BE31" s="3">
        <f t="shared" si="4"/>
        <v>1</v>
      </c>
      <c r="BF31" s="3">
        <f t="shared" si="4"/>
        <v>1</v>
      </c>
      <c r="BG31" s="3">
        <f t="shared" si="4"/>
        <v>1</v>
      </c>
      <c r="BH31" s="3">
        <f t="shared" si="4"/>
        <v>1</v>
      </c>
      <c r="BI31" s="3">
        <f t="shared" si="4"/>
        <v>1</v>
      </c>
      <c r="BJ31" s="3">
        <f t="shared" si="4"/>
        <v>0</v>
      </c>
      <c r="BK31" s="3">
        <f t="shared" si="4"/>
        <v>1</v>
      </c>
      <c r="BL31" s="3">
        <f t="shared" si="4"/>
        <v>1</v>
      </c>
      <c r="BM31" s="3">
        <f t="shared" si="4"/>
        <v>1</v>
      </c>
      <c r="BN31" s="3">
        <f t="shared" si="4"/>
        <v>1</v>
      </c>
      <c r="BO31" s="3">
        <f t="shared" si="4"/>
        <v>1</v>
      </c>
      <c r="BP31" s="3">
        <f t="shared" si="4"/>
        <v>1</v>
      </c>
      <c r="BQ31" s="3">
        <f t="shared" si="10"/>
        <v>1</v>
      </c>
      <c r="BR31" s="3">
        <f t="shared" si="10"/>
        <v>1</v>
      </c>
      <c r="BS31" s="3">
        <f t="shared" si="10"/>
        <v>1</v>
      </c>
      <c r="BT31" s="3">
        <f t="shared" si="10"/>
        <v>1</v>
      </c>
      <c r="BU31" s="3">
        <f t="shared" si="10"/>
        <v>1</v>
      </c>
      <c r="BV31" s="3">
        <f t="shared" si="10"/>
        <v>1</v>
      </c>
      <c r="BW31" s="3">
        <f t="shared" si="10"/>
        <v>1</v>
      </c>
      <c r="BX31" s="3">
        <f t="shared" si="10"/>
        <v>1</v>
      </c>
      <c r="BY31" s="3">
        <f t="shared" si="10"/>
        <v>1</v>
      </c>
      <c r="BZ31" s="3">
        <f t="shared" si="5"/>
        <v>1</v>
      </c>
      <c r="CA31" s="3">
        <f t="shared" si="5"/>
        <v>1</v>
      </c>
      <c r="CB31" s="3">
        <f t="shared" si="5"/>
        <v>1</v>
      </c>
      <c r="CC31" s="3">
        <f t="shared" si="5"/>
        <v>1</v>
      </c>
      <c r="CD31" s="3">
        <f t="shared" si="5"/>
        <v>1</v>
      </c>
      <c r="CE31" s="3">
        <f t="shared" si="5"/>
        <v>1</v>
      </c>
      <c r="CF31" s="3">
        <f t="shared" si="5"/>
        <v>1</v>
      </c>
      <c r="CG31" s="3">
        <f t="shared" si="5"/>
        <v>1</v>
      </c>
      <c r="CH31" s="3">
        <f t="shared" si="5"/>
        <v>0</v>
      </c>
      <c r="CI31" s="3">
        <f t="shared" si="5"/>
        <v>1</v>
      </c>
      <c r="CJ31" s="3">
        <f t="shared" si="5"/>
        <v>1</v>
      </c>
      <c r="CK31" s="3">
        <f t="shared" si="5"/>
        <v>1</v>
      </c>
      <c r="CL31" s="3">
        <f t="shared" si="5"/>
        <v>1</v>
      </c>
      <c r="CM31" s="3">
        <f t="shared" si="5"/>
        <v>1</v>
      </c>
      <c r="CN31" s="3">
        <f t="shared" si="5"/>
        <v>0</v>
      </c>
      <c r="CO31" s="3">
        <f t="shared" si="5"/>
        <v>1</v>
      </c>
      <c r="CP31" s="3">
        <f t="shared" si="9"/>
        <v>1</v>
      </c>
      <c r="CQ31" s="19">
        <f t="shared" si="9"/>
        <v>1</v>
      </c>
      <c r="CR31" s="4">
        <f t="shared" si="6"/>
        <v>17</v>
      </c>
      <c r="CV31" s="14"/>
      <c r="CX31" s="14"/>
      <c r="CY31" s="14"/>
    </row>
    <row r="32" spans="1:103" ht="10.5" customHeight="1" x14ac:dyDescent="0.2">
      <c r="A32" s="9"/>
      <c r="B32" s="9" t="s">
        <v>61</v>
      </c>
      <c r="C32" s="9"/>
      <c r="D32" s="15"/>
      <c r="E32" s="33"/>
      <c r="F32" s="33"/>
      <c r="G32" s="33"/>
      <c r="H32" s="33"/>
      <c r="I32" s="10"/>
      <c r="J32" s="10"/>
      <c r="K32" s="33"/>
      <c r="L32" s="33"/>
      <c r="M32" s="10"/>
      <c r="N32" s="10"/>
      <c r="O32" s="33"/>
      <c r="P32" s="33"/>
      <c r="Q32" s="10"/>
      <c r="R32" s="10"/>
      <c r="S32" s="10"/>
      <c r="T32" s="10"/>
      <c r="U32" s="10"/>
      <c r="V32" s="10"/>
      <c r="W32" s="10"/>
      <c r="X32" s="10"/>
      <c r="Y32" s="33"/>
      <c r="Z32" s="33"/>
      <c r="AA32" s="10"/>
      <c r="AB32" s="10"/>
      <c r="AC32" s="9"/>
      <c r="AD32" s="9" t="s">
        <v>61</v>
      </c>
      <c r="AE32" s="9"/>
      <c r="AF32" s="15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23"/>
      <c r="AZ32" s="23"/>
      <c r="BA32" s="23"/>
      <c r="BC32" s="3">
        <f t="shared" si="4"/>
        <v>0</v>
      </c>
      <c r="BD32" s="3">
        <f t="shared" si="4"/>
        <v>0</v>
      </c>
      <c r="BE32" s="3">
        <f t="shared" si="4"/>
        <v>0</v>
      </c>
      <c r="BF32" s="3">
        <f t="shared" si="4"/>
        <v>0</v>
      </c>
      <c r="BG32" s="3">
        <f t="shared" si="4"/>
        <v>0</v>
      </c>
      <c r="BH32" s="3">
        <f t="shared" si="4"/>
        <v>0</v>
      </c>
      <c r="BI32" s="3">
        <f t="shared" si="4"/>
        <v>0</v>
      </c>
      <c r="BJ32" s="3">
        <f t="shared" si="4"/>
        <v>0</v>
      </c>
      <c r="BK32" s="3">
        <f t="shared" si="4"/>
        <v>0</v>
      </c>
      <c r="BL32" s="3">
        <f t="shared" si="4"/>
        <v>0</v>
      </c>
      <c r="BM32" s="3">
        <f t="shared" si="4"/>
        <v>0</v>
      </c>
      <c r="BN32" s="3">
        <f t="shared" si="4"/>
        <v>0</v>
      </c>
      <c r="BO32" s="3">
        <f t="shared" si="4"/>
        <v>0</v>
      </c>
      <c r="BP32" s="3">
        <f t="shared" si="4"/>
        <v>0</v>
      </c>
      <c r="BQ32" s="3">
        <f t="shared" si="10"/>
        <v>0</v>
      </c>
      <c r="BR32" s="3">
        <f t="shared" si="10"/>
        <v>0</v>
      </c>
      <c r="BS32" s="3">
        <f t="shared" si="10"/>
        <v>0</v>
      </c>
      <c r="BT32" s="3">
        <f t="shared" si="10"/>
        <v>0</v>
      </c>
      <c r="BU32" s="3">
        <f t="shared" si="10"/>
        <v>0</v>
      </c>
      <c r="BV32" s="3">
        <f t="shared" si="10"/>
        <v>0</v>
      </c>
      <c r="BW32" s="3">
        <f t="shared" si="10"/>
        <v>0</v>
      </c>
      <c r="BX32" s="3">
        <f t="shared" si="10"/>
        <v>0</v>
      </c>
      <c r="BY32" s="3">
        <f t="shared" si="10"/>
        <v>0</v>
      </c>
      <c r="BZ32" s="3">
        <f t="shared" si="5"/>
        <v>0</v>
      </c>
      <c r="CA32" s="3">
        <f t="shared" si="5"/>
        <v>0</v>
      </c>
      <c r="CB32" s="3">
        <f t="shared" si="5"/>
        <v>0</v>
      </c>
      <c r="CC32" s="3">
        <f t="shared" si="5"/>
        <v>0</v>
      </c>
      <c r="CD32" s="3">
        <f t="shared" si="5"/>
        <v>0</v>
      </c>
      <c r="CE32" s="3">
        <f t="shared" si="5"/>
        <v>0</v>
      </c>
      <c r="CF32" s="3">
        <f t="shared" si="5"/>
        <v>0</v>
      </c>
      <c r="CG32" s="3">
        <f t="shared" si="5"/>
        <v>0</v>
      </c>
      <c r="CH32" s="3">
        <f t="shared" si="5"/>
        <v>0</v>
      </c>
      <c r="CI32" s="3">
        <f t="shared" si="5"/>
        <v>0</v>
      </c>
      <c r="CJ32" s="3">
        <f t="shared" si="5"/>
        <v>0</v>
      </c>
      <c r="CK32" s="3">
        <f t="shared" si="5"/>
        <v>0</v>
      </c>
      <c r="CL32" s="3">
        <f t="shared" si="5"/>
        <v>0</v>
      </c>
      <c r="CM32" s="3">
        <f t="shared" si="5"/>
        <v>0</v>
      </c>
      <c r="CN32" s="3">
        <f t="shared" si="5"/>
        <v>0</v>
      </c>
      <c r="CO32" s="3">
        <f t="shared" si="5"/>
        <v>0</v>
      </c>
      <c r="CP32" s="3">
        <f t="shared" si="9"/>
        <v>0</v>
      </c>
      <c r="CQ32" s="19">
        <f t="shared" si="9"/>
        <v>0</v>
      </c>
      <c r="CU32" s="14"/>
      <c r="CV32" s="14"/>
      <c r="CX32" s="14"/>
      <c r="CY32" s="14"/>
    </row>
    <row r="33" spans="1:103" x14ac:dyDescent="0.2">
      <c r="A33" s="11">
        <v>21</v>
      </c>
      <c r="B33" s="11" t="s">
        <v>62</v>
      </c>
      <c r="C33" s="11" t="s">
        <v>31</v>
      </c>
      <c r="D33" s="12"/>
      <c r="E33" s="34">
        <v>60</v>
      </c>
      <c r="F33" s="34">
        <v>74.36</v>
      </c>
      <c r="G33" s="34"/>
      <c r="H33" s="34">
        <v>44.4</v>
      </c>
      <c r="I33" s="23">
        <v>50.9</v>
      </c>
      <c r="J33" s="23">
        <v>57.1</v>
      </c>
      <c r="K33" s="34">
        <v>48.33</v>
      </c>
      <c r="L33" s="34">
        <v>57.75</v>
      </c>
      <c r="M33" s="23"/>
      <c r="N33" s="23">
        <v>57.4</v>
      </c>
      <c r="O33" s="34">
        <v>54.164999999999999</v>
      </c>
      <c r="P33" s="34">
        <v>55.331999999999994</v>
      </c>
      <c r="Q33" s="23">
        <v>39.6</v>
      </c>
      <c r="R33" s="23">
        <v>58</v>
      </c>
      <c r="S33" s="23">
        <v>33.5</v>
      </c>
      <c r="T33" s="23">
        <v>52.198</v>
      </c>
      <c r="U33" s="23">
        <v>26.5</v>
      </c>
      <c r="V33" s="23">
        <v>35</v>
      </c>
      <c r="W33" s="13"/>
      <c r="X33" s="13">
        <v>54</v>
      </c>
      <c r="Y33" s="34">
        <v>19.5</v>
      </c>
      <c r="Z33" s="34">
        <v>54.4</v>
      </c>
      <c r="AA33" s="23">
        <v>54</v>
      </c>
      <c r="AB33" s="23">
        <v>47.04</v>
      </c>
      <c r="AC33" s="11">
        <v>21</v>
      </c>
      <c r="AD33" s="11" t="s">
        <v>62</v>
      </c>
      <c r="AE33" s="11" t="s">
        <v>31</v>
      </c>
      <c r="AF33" s="12"/>
      <c r="AG33" s="23">
        <v>43.334000000000003</v>
      </c>
      <c r="AH33" s="23">
        <v>51.67</v>
      </c>
      <c r="AI33" s="13">
        <v>51.333333333333336</v>
      </c>
      <c r="AJ33" s="13">
        <v>75.5</v>
      </c>
      <c r="AK33" s="23">
        <v>10</v>
      </c>
      <c r="AL33" s="23">
        <v>55.866666666666667</v>
      </c>
      <c r="AM33" s="23"/>
      <c r="AN33" s="23">
        <v>47.21</v>
      </c>
      <c r="AO33" s="23">
        <v>49.333333333333336</v>
      </c>
      <c r="AP33" s="23">
        <v>69.2</v>
      </c>
      <c r="AQ33" s="23">
        <v>40.4</v>
      </c>
      <c r="AR33" s="23">
        <v>51.2</v>
      </c>
      <c r="AS33" s="23">
        <v>27.6</v>
      </c>
      <c r="AT33" s="23">
        <v>37.4</v>
      </c>
      <c r="AU33" s="35">
        <v>41.42</v>
      </c>
      <c r="AV33" s="35">
        <v>52.56</v>
      </c>
      <c r="AW33" s="23"/>
      <c r="AX33" s="23">
        <v>48.4</v>
      </c>
      <c r="AY33" s="26">
        <f>(E33+I33+K33+O33+Q33+S33+U33+Y33+AA33+AG33+AI33+AK33+AO33+AQ33+AS33+AU33)/16</f>
        <v>40.619729166666666</v>
      </c>
      <c r="AZ33" s="26">
        <f>(F33+H33+J33+L33+N33+P33+R33+T33+V33+X33+Z33+AB33+AH33+AJ33+AL33+AN33+AP33+AR33+AT33+AV33+AX33)/21</f>
        <v>54.094603174603172</v>
      </c>
      <c r="BA33" s="32">
        <f>AVERAGE(AY33:AZ33)</f>
        <v>47.357166170634919</v>
      </c>
      <c r="BB33" s="3">
        <f t="shared" si="4"/>
        <v>1</v>
      </c>
      <c r="BC33" s="3">
        <f t="shared" si="4"/>
        <v>1</v>
      </c>
      <c r="BD33" s="3">
        <f t="shared" si="4"/>
        <v>0</v>
      </c>
      <c r="BE33" s="3">
        <f t="shared" si="4"/>
        <v>1</v>
      </c>
      <c r="BF33" s="3">
        <f t="shared" si="4"/>
        <v>1</v>
      </c>
      <c r="BG33" s="3">
        <f t="shared" si="4"/>
        <v>1</v>
      </c>
      <c r="BH33" s="3">
        <f t="shared" si="4"/>
        <v>1</v>
      </c>
      <c r="BI33" s="3">
        <f t="shared" si="4"/>
        <v>1</v>
      </c>
      <c r="BJ33" s="3">
        <f t="shared" si="4"/>
        <v>0</v>
      </c>
      <c r="BK33" s="3">
        <f t="shared" si="4"/>
        <v>1</v>
      </c>
      <c r="BL33" s="3">
        <f t="shared" si="4"/>
        <v>1</v>
      </c>
      <c r="BM33" s="3">
        <f t="shared" si="4"/>
        <v>1</v>
      </c>
      <c r="BN33" s="3">
        <f t="shared" si="4"/>
        <v>1</v>
      </c>
      <c r="BO33" s="3">
        <f t="shared" si="4"/>
        <v>1</v>
      </c>
      <c r="BP33" s="3">
        <f t="shared" si="4"/>
        <v>1</v>
      </c>
      <c r="BQ33" s="3">
        <f t="shared" si="10"/>
        <v>1</v>
      </c>
      <c r="BR33" s="3">
        <f t="shared" si="10"/>
        <v>1</v>
      </c>
      <c r="BS33" s="3">
        <f t="shared" si="10"/>
        <v>1</v>
      </c>
      <c r="BT33" s="3">
        <f t="shared" si="10"/>
        <v>0</v>
      </c>
      <c r="BU33" s="3">
        <f t="shared" si="10"/>
        <v>1</v>
      </c>
      <c r="BV33" s="3">
        <f t="shared" si="10"/>
        <v>1</v>
      </c>
      <c r="BW33" s="3">
        <f t="shared" si="10"/>
        <v>1</v>
      </c>
      <c r="BX33" s="3">
        <f t="shared" si="10"/>
        <v>1</v>
      </c>
      <c r="BY33" s="3">
        <f t="shared" si="10"/>
        <v>1</v>
      </c>
      <c r="BZ33" s="3">
        <f t="shared" si="5"/>
        <v>1</v>
      </c>
      <c r="CA33" s="3">
        <f t="shared" si="5"/>
        <v>1</v>
      </c>
      <c r="CB33" s="3">
        <f t="shared" si="5"/>
        <v>1</v>
      </c>
      <c r="CC33" s="3">
        <f t="shared" si="5"/>
        <v>1</v>
      </c>
      <c r="CD33" s="3">
        <f t="shared" si="5"/>
        <v>1</v>
      </c>
      <c r="CE33" s="3">
        <f t="shared" si="5"/>
        <v>1</v>
      </c>
      <c r="CF33" s="3">
        <f t="shared" si="5"/>
        <v>0</v>
      </c>
      <c r="CG33" s="3">
        <f t="shared" si="5"/>
        <v>1</v>
      </c>
      <c r="CH33" s="3">
        <f t="shared" si="5"/>
        <v>1</v>
      </c>
      <c r="CI33" s="3">
        <f t="shared" si="5"/>
        <v>1</v>
      </c>
      <c r="CJ33" s="3">
        <f t="shared" si="5"/>
        <v>1</v>
      </c>
      <c r="CK33" s="3">
        <f t="shared" si="5"/>
        <v>1</v>
      </c>
      <c r="CL33" s="3">
        <f t="shared" si="5"/>
        <v>1</v>
      </c>
      <c r="CM33" s="3">
        <f t="shared" si="5"/>
        <v>1</v>
      </c>
      <c r="CN33" s="3">
        <f t="shared" si="5"/>
        <v>1</v>
      </c>
      <c r="CO33" s="3">
        <f t="shared" si="5"/>
        <v>1</v>
      </c>
      <c r="CP33" s="3">
        <f t="shared" si="9"/>
        <v>0</v>
      </c>
      <c r="CQ33" s="19">
        <f t="shared" si="9"/>
        <v>1</v>
      </c>
      <c r="CR33" s="4">
        <f t="shared" si="6"/>
        <v>16</v>
      </c>
      <c r="CV33" s="14"/>
      <c r="CX33" s="14"/>
      <c r="CY33" s="14"/>
    </row>
    <row r="34" spans="1:103" x14ac:dyDescent="0.2">
      <c r="A34" s="11">
        <v>22</v>
      </c>
      <c r="B34" s="11" t="s">
        <v>63</v>
      </c>
      <c r="C34" s="11" t="s">
        <v>31</v>
      </c>
      <c r="D34" s="12"/>
      <c r="E34" s="34">
        <v>54.166666666666664</v>
      </c>
      <c r="F34" s="34">
        <v>78.125</v>
      </c>
      <c r="G34" s="34">
        <v>39</v>
      </c>
      <c r="H34" s="34">
        <v>46.4</v>
      </c>
      <c r="I34" s="23"/>
      <c r="J34" s="23">
        <v>55.73</v>
      </c>
      <c r="K34" s="34"/>
      <c r="L34" s="34">
        <v>45.5</v>
      </c>
      <c r="M34" s="23"/>
      <c r="N34" s="23"/>
      <c r="O34" s="34"/>
      <c r="P34" s="34">
        <v>43.164999999999999</v>
      </c>
      <c r="Q34" s="23"/>
      <c r="R34" s="23">
        <v>53.05</v>
      </c>
      <c r="S34" s="23">
        <v>19.225999999999999</v>
      </c>
      <c r="T34" s="23">
        <v>54.331999999999994</v>
      </c>
      <c r="U34" s="23">
        <v>32</v>
      </c>
      <c r="V34" s="23">
        <v>35</v>
      </c>
      <c r="W34" s="13"/>
      <c r="X34" s="13">
        <v>58</v>
      </c>
      <c r="Y34" s="34"/>
      <c r="Z34" s="34">
        <v>59</v>
      </c>
      <c r="AA34" s="23">
        <v>43.7</v>
      </c>
      <c r="AB34" s="23">
        <v>54.983333333333327</v>
      </c>
      <c r="AC34" s="11">
        <v>22</v>
      </c>
      <c r="AD34" s="11" t="s">
        <v>63</v>
      </c>
      <c r="AE34" s="11" t="s">
        <v>31</v>
      </c>
      <c r="AF34" s="12"/>
      <c r="AG34" s="23"/>
      <c r="AH34" s="23"/>
      <c r="AI34" s="13"/>
      <c r="AJ34" s="13">
        <v>64.5</v>
      </c>
      <c r="AK34" s="23">
        <v>41.666666666666664</v>
      </c>
      <c r="AL34" s="23">
        <v>74.2</v>
      </c>
      <c r="AM34" s="23"/>
      <c r="AN34" s="23">
        <v>55.05</v>
      </c>
      <c r="AO34" s="23"/>
      <c r="AP34" s="23">
        <v>68</v>
      </c>
      <c r="AQ34" s="23">
        <v>44</v>
      </c>
      <c r="AR34" s="23">
        <v>57</v>
      </c>
      <c r="AS34" s="23">
        <v>27.8</v>
      </c>
      <c r="AT34" s="23">
        <v>34.200000000000003</v>
      </c>
      <c r="AU34" s="25">
        <v>43.33</v>
      </c>
      <c r="AV34" s="35">
        <v>54.33</v>
      </c>
      <c r="AW34" s="23"/>
      <c r="AX34" s="23"/>
      <c r="AY34" s="26">
        <f>(E34+G34+S34+U34+AA34+AK34+AQ34+AS34+AU34)/9</f>
        <v>38.32103703703703</v>
      </c>
      <c r="AZ34" s="26">
        <f>(F34+H34+J34+L34+P34+R34+T34+V34+X34+Z34+AB34+AJ34+AL34+AN34+AP34+AR34+AT34+AV34)/18</f>
        <v>55.031407407407414</v>
      </c>
      <c r="BA34" s="32">
        <f>AVERAGE(AY34:AZ34)</f>
        <v>46.676222222222222</v>
      </c>
      <c r="BB34" s="3">
        <f t="shared" si="4"/>
        <v>1</v>
      </c>
      <c r="BC34" s="3">
        <f t="shared" si="4"/>
        <v>1</v>
      </c>
      <c r="BD34" s="3">
        <f t="shared" si="4"/>
        <v>1</v>
      </c>
      <c r="BE34" s="3">
        <f t="shared" si="4"/>
        <v>1</v>
      </c>
      <c r="BF34" s="3">
        <f t="shared" si="4"/>
        <v>0</v>
      </c>
      <c r="BG34" s="3">
        <f t="shared" si="4"/>
        <v>1</v>
      </c>
      <c r="BH34" s="3">
        <f t="shared" si="4"/>
        <v>0</v>
      </c>
      <c r="BI34" s="3">
        <f t="shared" si="4"/>
        <v>1</v>
      </c>
      <c r="BJ34" s="3">
        <f t="shared" si="4"/>
        <v>0</v>
      </c>
      <c r="BK34" s="3">
        <f t="shared" si="4"/>
        <v>0</v>
      </c>
      <c r="BL34" s="3">
        <f t="shared" si="4"/>
        <v>0</v>
      </c>
      <c r="BM34" s="3">
        <f t="shared" si="4"/>
        <v>1</v>
      </c>
      <c r="BN34" s="3">
        <f t="shared" si="4"/>
        <v>0</v>
      </c>
      <c r="BO34" s="3">
        <f t="shared" si="4"/>
        <v>1</v>
      </c>
      <c r="BP34" s="3">
        <f t="shared" si="4"/>
        <v>1</v>
      </c>
      <c r="BQ34" s="3">
        <f t="shared" si="10"/>
        <v>1</v>
      </c>
      <c r="BR34" s="3">
        <f t="shared" si="10"/>
        <v>1</v>
      </c>
      <c r="BS34" s="3">
        <f t="shared" si="10"/>
        <v>1</v>
      </c>
      <c r="BT34" s="3">
        <f t="shared" si="10"/>
        <v>0</v>
      </c>
      <c r="BU34" s="3">
        <f t="shared" si="10"/>
        <v>1</v>
      </c>
      <c r="BV34" s="3">
        <f t="shared" si="10"/>
        <v>0</v>
      </c>
      <c r="BW34" s="3">
        <f t="shared" si="10"/>
        <v>1</v>
      </c>
      <c r="BX34" s="3">
        <f t="shared" si="10"/>
        <v>1</v>
      </c>
      <c r="BY34" s="3">
        <f t="shared" si="10"/>
        <v>1</v>
      </c>
      <c r="BZ34" s="3">
        <f t="shared" si="5"/>
        <v>0</v>
      </c>
      <c r="CA34" s="3">
        <f t="shared" si="5"/>
        <v>0</v>
      </c>
      <c r="CB34" s="3">
        <f t="shared" si="5"/>
        <v>0</v>
      </c>
      <c r="CC34" s="3">
        <f t="shared" si="5"/>
        <v>1</v>
      </c>
      <c r="CD34" s="3">
        <f t="shared" si="5"/>
        <v>1</v>
      </c>
      <c r="CE34" s="3">
        <f t="shared" si="5"/>
        <v>1</v>
      </c>
      <c r="CF34" s="3">
        <f t="shared" si="5"/>
        <v>0</v>
      </c>
      <c r="CG34" s="3">
        <f t="shared" si="5"/>
        <v>1</v>
      </c>
      <c r="CH34" s="3">
        <f t="shared" si="5"/>
        <v>0</v>
      </c>
      <c r="CI34" s="3">
        <f t="shared" si="5"/>
        <v>1</v>
      </c>
      <c r="CJ34" s="3">
        <f t="shared" si="5"/>
        <v>1</v>
      </c>
      <c r="CK34" s="3">
        <f t="shared" si="5"/>
        <v>1</v>
      </c>
      <c r="CL34" s="3">
        <f t="shared" si="5"/>
        <v>1</v>
      </c>
      <c r="CM34" s="3">
        <f t="shared" si="5"/>
        <v>1</v>
      </c>
      <c r="CN34" s="3">
        <f t="shared" si="5"/>
        <v>1</v>
      </c>
      <c r="CO34" s="3">
        <f t="shared" si="5"/>
        <v>1</v>
      </c>
      <c r="CP34" s="3">
        <f t="shared" si="9"/>
        <v>0</v>
      </c>
      <c r="CQ34" s="19">
        <f t="shared" si="9"/>
        <v>0</v>
      </c>
      <c r="CR34" s="4">
        <f t="shared" si="6"/>
        <v>9</v>
      </c>
      <c r="CV34" s="14"/>
      <c r="CX34" s="14"/>
      <c r="CY34" s="14"/>
    </row>
    <row r="35" spans="1:103" x14ac:dyDescent="0.2">
      <c r="A35" s="11">
        <v>23</v>
      </c>
      <c r="B35" s="11" t="s">
        <v>64</v>
      </c>
      <c r="C35" s="11" t="s">
        <v>31</v>
      </c>
      <c r="D35" s="12" t="s">
        <v>65</v>
      </c>
      <c r="E35" s="34"/>
      <c r="F35" s="34">
        <v>27.3</v>
      </c>
      <c r="G35" s="34"/>
      <c r="H35" s="34">
        <v>31.5</v>
      </c>
      <c r="I35" s="23">
        <v>30.25</v>
      </c>
      <c r="J35" s="23">
        <v>32.17</v>
      </c>
      <c r="K35" s="34"/>
      <c r="L35" s="34">
        <v>23.425000000000001</v>
      </c>
      <c r="M35" s="23"/>
      <c r="N35" s="23">
        <v>33.6</v>
      </c>
      <c r="O35" s="34">
        <v>30</v>
      </c>
      <c r="P35" s="34">
        <v>45</v>
      </c>
      <c r="Q35" s="23">
        <v>22.6</v>
      </c>
      <c r="R35" s="23">
        <v>32.18</v>
      </c>
      <c r="S35" s="23">
        <v>17</v>
      </c>
      <c r="T35" s="23">
        <v>30.8</v>
      </c>
      <c r="U35" s="23">
        <v>35</v>
      </c>
      <c r="V35" s="23">
        <v>45.5</v>
      </c>
      <c r="W35" s="13">
        <v>59</v>
      </c>
      <c r="X35" s="13">
        <v>76.2</v>
      </c>
      <c r="Y35" s="34"/>
      <c r="Z35" s="34">
        <v>30.4</v>
      </c>
      <c r="AA35" s="23">
        <v>29</v>
      </c>
      <c r="AB35" s="23">
        <v>29.6</v>
      </c>
      <c r="AC35" s="11">
        <v>23</v>
      </c>
      <c r="AD35" s="11" t="s">
        <v>64</v>
      </c>
      <c r="AE35" s="11" t="s">
        <v>31</v>
      </c>
      <c r="AF35" s="12" t="s">
        <v>65</v>
      </c>
      <c r="AG35" s="23">
        <v>33.14</v>
      </c>
      <c r="AH35" s="23"/>
      <c r="AI35" s="13"/>
      <c r="AJ35" s="13">
        <v>31.5</v>
      </c>
      <c r="AK35" s="23"/>
      <c r="AL35" s="23">
        <v>31.333333333333332</v>
      </c>
      <c r="AM35" s="23"/>
      <c r="AN35" s="23">
        <v>27.5</v>
      </c>
      <c r="AO35" s="23"/>
      <c r="AP35" s="23">
        <v>32</v>
      </c>
      <c r="AQ35" s="23">
        <v>31</v>
      </c>
      <c r="AR35" s="23">
        <v>34.6</v>
      </c>
      <c r="AS35" s="23">
        <v>30.2</v>
      </c>
      <c r="AT35" s="23">
        <v>60.2</v>
      </c>
      <c r="AU35" s="13">
        <f t="shared" ref="AU35" si="12">(AK35+AM35+AO35+AQ35+AS35)/5</f>
        <v>12.24</v>
      </c>
      <c r="AV35" s="13">
        <v>29.8</v>
      </c>
      <c r="AW35" s="23"/>
      <c r="AX35" s="23">
        <v>31</v>
      </c>
      <c r="AY35" s="26">
        <f>(I35+O35+Q35+S35+U35+W35+AA35+AG35+AQ35+AS35+AU35)/11</f>
        <v>29.948181818181819</v>
      </c>
      <c r="AZ35" s="26">
        <f>(F35+H35+J35+L35+N35+P35+R35+T35+V35+X35+Z35+AB35+AJ35+AL35+AN35+AP35+AR35+AT35+AV35+AX35)/20</f>
        <v>35.780416666666667</v>
      </c>
      <c r="BA35" s="23">
        <f>AVERAGE(AY35:AZ35)</f>
        <v>32.864299242424245</v>
      </c>
      <c r="BB35" s="3">
        <f t="shared" si="4"/>
        <v>0</v>
      </c>
      <c r="BC35" s="3">
        <f t="shared" si="4"/>
        <v>1</v>
      </c>
      <c r="BD35" s="3">
        <f t="shared" si="4"/>
        <v>0</v>
      </c>
      <c r="BE35" s="3">
        <f t="shared" si="4"/>
        <v>1</v>
      </c>
      <c r="BF35" s="3">
        <f t="shared" si="4"/>
        <v>1</v>
      </c>
      <c r="BG35" s="3">
        <f t="shared" si="4"/>
        <v>1</v>
      </c>
      <c r="BH35" s="3">
        <f t="shared" si="4"/>
        <v>0</v>
      </c>
      <c r="BI35" s="3">
        <f t="shared" si="4"/>
        <v>1</v>
      </c>
      <c r="BJ35" s="3">
        <f t="shared" si="4"/>
        <v>0</v>
      </c>
      <c r="BK35" s="3">
        <f t="shared" si="4"/>
        <v>1</v>
      </c>
      <c r="BL35" s="3">
        <f t="shared" si="4"/>
        <v>1</v>
      </c>
      <c r="BM35" s="3">
        <f t="shared" si="4"/>
        <v>1</v>
      </c>
      <c r="BN35" s="3">
        <f t="shared" si="4"/>
        <v>1</v>
      </c>
      <c r="BO35" s="3">
        <f t="shared" si="4"/>
        <v>1</v>
      </c>
      <c r="BP35" s="3">
        <f t="shared" si="4"/>
        <v>1</v>
      </c>
      <c r="BQ35" s="3">
        <f t="shared" si="10"/>
        <v>1</v>
      </c>
      <c r="BR35" s="3">
        <f t="shared" si="10"/>
        <v>1</v>
      </c>
      <c r="BS35" s="3">
        <f t="shared" si="10"/>
        <v>1</v>
      </c>
      <c r="BT35" s="3">
        <f t="shared" si="10"/>
        <v>1</v>
      </c>
      <c r="BU35" s="3">
        <f t="shared" si="10"/>
        <v>1</v>
      </c>
      <c r="BV35" s="3">
        <f t="shared" si="10"/>
        <v>0</v>
      </c>
      <c r="BW35" s="3">
        <f t="shared" si="10"/>
        <v>1</v>
      </c>
      <c r="BX35" s="3">
        <f t="shared" si="10"/>
        <v>1</v>
      </c>
      <c r="BY35" s="3">
        <f t="shared" si="10"/>
        <v>1</v>
      </c>
      <c r="BZ35" s="3">
        <f t="shared" si="5"/>
        <v>1</v>
      </c>
      <c r="CA35" s="3">
        <f t="shared" si="5"/>
        <v>0</v>
      </c>
      <c r="CB35" s="3">
        <f t="shared" si="5"/>
        <v>0</v>
      </c>
      <c r="CC35" s="3">
        <f t="shared" si="5"/>
        <v>1</v>
      </c>
      <c r="CD35" s="3">
        <f t="shared" si="5"/>
        <v>0</v>
      </c>
      <c r="CE35" s="3">
        <f t="shared" si="5"/>
        <v>1</v>
      </c>
      <c r="CF35" s="3">
        <f t="shared" si="5"/>
        <v>0</v>
      </c>
      <c r="CG35" s="3">
        <f t="shared" si="5"/>
        <v>1</v>
      </c>
      <c r="CH35" s="3">
        <f t="shared" si="5"/>
        <v>0</v>
      </c>
      <c r="CI35" s="3">
        <f t="shared" si="5"/>
        <v>1</v>
      </c>
      <c r="CJ35" s="3">
        <f t="shared" si="5"/>
        <v>1</v>
      </c>
      <c r="CK35" s="3">
        <f t="shared" si="5"/>
        <v>1</v>
      </c>
      <c r="CL35" s="3">
        <f t="shared" si="5"/>
        <v>1</v>
      </c>
      <c r="CM35" s="3">
        <f t="shared" si="5"/>
        <v>1</v>
      </c>
      <c r="CN35" s="3">
        <f t="shared" si="5"/>
        <v>1</v>
      </c>
      <c r="CO35" s="3">
        <f t="shared" si="5"/>
        <v>1</v>
      </c>
      <c r="CP35" s="3">
        <f t="shared" si="9"/>
        <v>0</v>
      </c>
      <c r="CQ35" s="19">
        <f t="shared" si="9"/>
        <v>1</v>
      </c>
      <c r="CR35" s="4">
        <f t="shared" si="6"/>
        <v>11</v>
      </c>
      <c r="CU35" s="14"/>
      <c r="CV35" s="14"/>
      <c r="CX35" s="14"/>
      <c r="CY35" s="14"/>
    </row>
    <row r="36" spans="1:103" ht="25.5" x14ac:dyDescent="0.2">
      <c r="A36" s="9"/>
      <c r="B36" s="18" t="s">
        <v>66</v>
      </c>
      <c r="C36" s="9"/>
      <c r="D36" s="15"/>
      <c r="E36" s="33"/>
      <c r="F36" s="33"/>
      <c r="G36" s="33"/>
      <c r="H36" s="33"/>
      <c r="I36" s="10"/>
      <c r="J36" s="10"/>
      <c r="K36" s="33"/>
      <c r="L36" s="33"/>
      <c r="M36" s="10"/>
      <c r="N36" s="10"/>
      <c r="O36" s="33"/>
      <c r="P36" s="33"/>
      <c r="Q36" s="10"/>
      <c r="R36" s="10"/>
      <c r="S36" s="10"/>
      <c r="T36" s="10"/>
      <c r="U36" s="10"/>
      <c r="V36" s="10"/>
      <c r="W36" s="10"/>
      <c r="X36" s="10"/>
      <c r="Y36" s="33"/>
      <c r="Z36" s="33"/>
      <c r="AA36" s="10"/>
      <c r="AB36" s="10"/>
      <c r="AC36" s="9"/>
      <c r="AD36" s="18" t="s">
        <v>66</v>
      </c>
      <c r="AE36" s="9"/>
      <c r="AF36" s="15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C36" s="3">
        <f t="shared" si="4"/>
        <v>0</v>
      </c>
      <c r="BD36" s="3">
        <f t="shared" si="4"/>
        <v>0</v>
      </c>
      <c r="BE36" s="3">
        <f t="shared" si="4"/>
        <v>0</v>
      </c>
      <c r="BF36" s="3">
        <f t="shared" si="4"/>
        <v>0</v>
      </c>
      <c r="BG36" s="3">
        <f t="shared" si="4"/>
        <v>0</v>
      </c>
      <c r="BH36" s="3">
        <f t="shared" si="4"/>
        <v>0</v>
      </c>
      <c r="BI36" s="3">
        <f t="shared" si="4"/>
        <v>0</v>
      </c>
      <c r="BJ36" s="3">
        <f t="shared" si="4"/>
        <v>0</v>
      </c>
      <c r="BK36" s="3">
        <f t="shared" si="4"/>
        <v>0</v>
      </c>
      <c r="BL36" s="3">
        <f t="shared" si="4"/>
        <v>0</v>
      </c>
      <c r="BM36" s="3">
        <f t="shared" si="4"/>
        <v>0</v>
      </c>
      <c r="BN36" s="3">
        <f t="shared" si="4"/>
        <v>0</v>
      </c>
      <c r="BO36" s="3">
        <f t="shared" si="4"/>
        <v>0</v>
      </c>
      <c r="BP36" s="3">
        <f t="shared" si="4"/>
        <v>0</v>
      </c>
      <c r="BQ36" s="3">
        <f t="shared" si="10"/>
        <v>0</v>
      </c>
      <c r="BR36" s="3">
        <f t="shared" si="10"/>
        <v>0</v>
      </c>
      <c r="BS36" s="3">
        <f t="shared" si="10"/>
        <v>0</v>
      </c>
      <c r="BT36" s="3">
        <f t="shared" si="10"/>
        <v>0</v>
      </c>
      <c r="BU36" s="3">
        <f t="shared" si="10"/>
        <v>0</v>
      </c>
      <c r="BV36" s="3">
        <f t="shared" si="10"/>
        <v>0</v>
      </c>
      <c r="BW36" s="3">
        <f t="shared" si="10"/>
        <v>0</v>
      </c>
      <c r="BX36" s="3">
        <f t="shared" si="10"/>
        <v>0</v>
      </c>
      <c r="BY36" s="3">
        <f t="shared" si="10"/>
        <v>0</v>
      </c>
      <c r="BZ36" s="3">
        <f t="shared" si="5"/>
        <v>0</v>
      </c>
      <c r="CA36" s="3">
        <f t="shared" si="5"/>
        <v>0</v>
      </c>
      <c r="CB36" s="3">
        <f t="shared" si="5"/>
        <v>0</v>
      </c>
      <c r="CC36" s="3">
        <f t="shared" si="5"/>
        <v>0</v>
      </c>
      <c r="CD36" s="3">
        <f t="shared" si="5"/>
        <v>0</v>
      </c>
      <c r="CE36" s="3">
        <f t="shared" si="5"/>
        <v>0</v>
      </c>
      <c r="CF36" s="3">
        <f t="shared" si="5"/>
        <v>0</v>
      </c>
      <c r="CG36" s="3">
        <f t="shared" si="5"/>
        <v>0</v>
      </c>
      <c r="CH36" s="3">
        <f t="shared" si="5"/>
        <v>0</v>
      </c>
      <c r="CI36" s="3">
        <f t="shared" si="5"/>
        <v>0</v>
      </c>
      <c r="CJ36" s="3">
        <f t="shared" si="5"/>
        <v>0</v>
      </c>
      <c r="CK36" s="3">
        <f t="shared" si="5"/>
        <v>0</v>
      </c>
      <c r="CL36" s="3">
        <f t="shared" si="5"/>
        <v>0</v>
      </c>
      <c r="CM36" s="3">
        <f t="shared" si="5"/>
        <v>0</v>
      </c>
      <c r="CN36" s="3">
        <f t="shared" si="5"/>
        <v>0</v>
      </c>
      <c r="CO36" s="3">
        <f t="shared" si="5"/>
        <v>0</v>
      </c>
      <c r="CP36" s="3">
        <f t="shared" si="9"/>
        <v>0</v>
      </c>
      <c r="CQ36" s="19">
        <f t="shared" si="9"/>
        <v>0</v>
      </c>
      <c r="CU36" s="14"/>
      <c r="CV36" s="14"/>
      <c r="CX36" s="14"/>
      <c r="CY36" s="14"/>
    </row>
    <row r="37" spans="1:103" x14ac:dyDescent="0.2">
      <c r="A37" s="11">
        <v>24</v>
      </c>
      <c r="B37" s="11" t="s">
        <v>67</v>
      </c>
      <c r="C37" s="11" t="s">
        <v>31</v>
      </c>
      <c r="D37" s="12"/>
      <c r="E37" s="34"/>
      <c r="F37" s="34">
        <v>32.200000000000003</v>
      </c>
      <c r="G37" s="34"/>
      <c r="H37" s="34">
        <v>38.6</v>
      </c>
      <c r="I37" s="23">
        <v>37</v>
      </c>
      <c r="J37" s="23">
        <v>38.22</v>
      </c>
      <c r="K37" s="34">
        <v>31</v>
      </c>
      <c r="L37" s="34">
        <v>38.912500000000001</v>
      </c>
      <c r="M37" s="23"/>
      <c r="N37" s="23">
        <v>33.200000000000003</v>
      </c>
      <c r="O37" s="34">
        <v>35</v>
      </c>
      <c r="P37" s="34">
        <v>39.4</v>
      </c>
      <c r="Q37" s="23"/>
      <c r="R37" s="23">
        <v>33.333333333333336</v>
      </c>
      <c r="S37" s="23">
        <v>17.759999999999998</v>
      </c>
      <c r="T37" s="23">
        <v>32.25</v>
      </c>
      <c r="U37" s="23">
        <v>33.5</v>
      </c>
      <c r="V37" s="23">
        <v>38.5</v>
      </c>
      <c r="W37" s="13"/>
      <c r="X37" s="13">
        <v>35.799999999999997</v>
      </c>
      <c r="Y37" s="34"/>
      <c r="Z37" s="34">
        <v>33</v>
      </c>
      <c r="AA37" s="23">
        <v>33.666666666666664</v>
      </c>
      <c r="AB37" s="23">
        <v>46.2</v>
      </c>
      <c r="AC37" s="11">
        <v>24</v>
      </c>
      <c r="AD37" s="11" t="s">
        <v>67</v>
      </c>
      <c r="AE37" s="11" t="s">
        <v>31</v>
      </c>
      <c r="AF37" s="12"/>
      <c r="AG37" s="23">
        <v>40.4</v>
      </c>
      <c r="AH37" s="23">
        <v>75</v>
      </c>
      <c r="AI37" s="13"/>
      <c r="AJ37" s="13">
        <v>36.75</v>
      </c>
      <c r="AK37" s="23"/>
      <c r="AL37" s="23">
        <v>38.333333333333336</v>
      </c>
      <c r="AM37" s="23"/>
      <c r="AN37" s="23">
        <v>34.25</v>
      </c>
      <c r="AO37" s="23"/>
      <c r="AP37" s="23">
        <v>37.200000000000003</v>
      </c>
      <c r="AQ37" s="23">
        <v>37</v>
      </c>
      <c r="AR37" s="23">
        <v>40.4</v>
      </c>
      <c r="AS37" s="23">
        <v>33.200000000000003</v>
      </c>
      <c r="AT37" s="23">
        <v>64.400000000000006</v>
      </c>
      <c r="AU37" s="13"/>
      <c r="AV37" s="13">
        <v>32.049999999999997</v>
      </c>
      <c r="AW37" s="23"/>
      <c r="AX37" s="23">
        <v>35</v>
      </c>
      <c r="AY37" s="26">
        <f>(I37+K37+O37+S37+U37+AA37+AG37+AQ37+AS37)/9</f>
        <v>33.169629629629625</v>
      </c>
      <c r="AZ37" s="26">
        <f>(F37+H37+J37+L37+N37+P37+R37+T37+V37+X37+Z37+AB37+AH37+AJ37+AL37+AN37+AP37+AR37+AT37+AV37+AX37)/21</f>
        <v>39.666626984126978</v>
      </c>
      <c r="BA37" s="32">
        <f>AVERAGE(AY37:AZ37)</f>
        <v>36.418128306878302</v>
      </c>
      <c r="BB37" s="3">
        <f t="shared" si="4"/>
        <v>0</v>
      </c>
      <c r="BC37" s="3">
        <f t="shared" si="4"/>
        <v>1</v>
      </c>
      <c r="BD37" s="3">
        <f t="shared" si="4"/>
        <v>0</v>
      </c>
      <c r="BE37" s="3">
        <f t="shared" si="4"/>
        <v>1</v>
      </c>
      <c r="BF37" s="3">
        <f t="shared" si="4"/>
        <v>1</v>
      </c>
      <c r="BG37" s="3">
        <f t="shared" si="4"/>
        <v>1</v>
      </c>
      <c r="BH37" s="3">
        <f t="shared" si="4"/>
        <v>1</v>
      </c>
      <c r="BI37" s="3">
        <f t="shared" si="4"/>
        <v>1</v>
      </c>
      <c r="BJ37" s="3">
        <f t="shared" si="4"/>
        <v>0</v>
      </c>
      <c r="BK37" s="3">
        <f t="shared" si="4"/>
        <v>1</v>
      </c>
      <c r="BL37" s="3">
        <f t="shared" si="4"/>
        <v>1</v>
      </c>
      <c r="BM37" s="3">
        <f t="shared" si="4"/>
        <v>1</v>
      </c>
      <c r="BN37" s="3">
        <f t="shared" si="4"/>
        <v>0</v>
      </c>
      <c r="BO37" s="3">
        <f t="shared" si="4"/>
        <v>1</v>
      </c>
      <c r="BP37" s="3">
        <f t="shared" si="4"/>
        <v>1</v>
      </c>
      <c r="BQ37" s="3">
        <f t="shared" si="10"/>
        <v>1</v>
      </c>
      <c r="BR37" s="3">
        <f t="shared" si="10"/>
        <v>1</v>
      </c>
      <c r="BS37" s="3">
        <f t="shared" si="10"/>
        <v>1</v>
      </c>
      <c r="BT37" s="3">
        <f t="shared" si="10"/>
        <v>0</v>
      </c>
      <c r="BU37" s="3">
        <f t="shared" si="10"/>
        <v>1</v>
      </c>
      <c r="BV37" s="3">
        <f t="shared" si="10"/>
        <v>0</v>
      </c>
      <c r="BW37" s="3">
        <f t="shared" si="10"/>
        <v>1</v>
      </c>
      <c r="BX37" s="3">
        <f t="shared" si="10"/>
        <v>1</v>
      </c>
      <c r="BY37" s="3">
        <f t="shared" si="10"/>
        <v>1</v>
      </c>
      <c r="BZ37" s="3">
        <f t="shared" si="5"/>
        <v>1</v>
      </c>
      <c r="CA37" s="3">
        <f t="shared" si="5"/>
        <v>1</v>
      </c>
      <c r="CB37" s="3">
        <f t="shared" si="5"/>
        <v>0</v>
      </c>
      <c r="CC37" s="3">
        <f t="shared" si="5"/>
        <v>1</v>
      </c>
      <c r="CD37" s="3">
        <f t="shared" si="5"/>
        <v>0</v>
      </c>
      <c r="CE37" s="3">
        <f t="shared" si="5"/>
        <v>1</v>
      </c>
      <c r="CF37" s="3">
        <f t="shared" si="5"/>
        <v>0</v>
      </c>
      <c r="CG37" s="3">
        <f t="shared" si="5"/>
        <v>1</v>
      </c>
      <c r="CH37" s="3">
        <f t="shared" si="5"/>
        <v>0</v>
      </c>
      <c r="CI37" s="3">
        <f t="shared" si="5"/>
        <v>1</v>
      </c>
      <c r="CJ37" s="3">
        <f t="shared" si="5"/>
        <v>1</v>
      </c>
      <c r="CK37" s="3">
        <f t="shared" si="5"/>
        <v>1</v>
      </c>
      <c r="CL37" s="3">
        <f t="shared" si="5"/>
        <v>1</v>
      </c>
      <c r="CM37" s="3">
        <f t="shared" si="5"/>
        <v>1</v>
      </c>
      <c r="CN37" s="3">
        <f t="shared" si="5"/>
        <v>0</v>
      </c>
      <c r="CO37" s="3">
        <f t="shared" si="5"/>
        <v>1</v>
      </c>
      <c r="CP37" s="3">
        <f t="shared" si="9"/>
        <v>0</v>
      </c>
      <c r="CQ37" s="19">
        <f t="shared" si="9"/>
        <v>1</v>
      </c>
      <c r="CR37" s="4">
        <f t="shared" si="6"/>
        <v>9</v>
      </c>
      <c r="CV37" s="14"/>
      <c r="CX37" s="14"/>
      <c r="CY37" s="14"/>
    </row>
    <row r="38" spans="1:103" ht="25.5" x14ac:dyDescent="0.2">
      <c r="A38" s="9"/>
      <c r="B38" s="18" t="s">
        <v>68</v>
      </c>
      <c r="C38" s="9"/>
      <c r="D38" s="15"/>
      <c r="E38" s="33"/>
      <c r="F38" s="33"/>
      <c r="G38" s="33"/>
      <c r="H38" s="33"/>
      <c r="I38" s="10"/>
      <c r="J38" s="10"/>
      <c r="K38" s="33"/>
      <c r="L38" s="33"/>
      <c r="M38" s="10"/>
      <c r="N38" s="10"/>
      <c r="O38" s="33"/>
      <c r="P38" s="33"/>
      <c r="Q38" s="10"/>
      <c r="R38" s="10"/>
      <c r="S38" s="10"/>
      <c r="T38" s="10"/>
      <c r="U38" s="10"/>
      <c r="V38" s="10"/>
      <c r="W38" s="10"/>
      <c r="X38" s="10"/>
      <c r="Y38" s="33"/>
      <c r="Z38" s="33"/>
      <c r="AA38" s="10"/>
      <c r="AB38" s="10"/>
      <c r="AC38" s="9"/>
      <c r="AD38" s="18" t="s">
        <v>68</v>
      </c>
      <c r="AE38" s="9"/>
      <c r="AF38" s="15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C38" s="3">
        <f t="shared" si="4"/>
        <v>0</v>
      </c>
      <c r="BD38" s="3">
        <f t="shared" si="4"/>
        <v>0</v>
      </c>
      <c r="BE38" s="3">
        <f t="shared" si="4"/>
        <v>0</v>
      </c>
      <c r="BF38" s="3">
        <f t="shared" si="4"/>
        <v>0</v>
      </c>
      <c r="BG38" s="3">
        <f t="shared" si="4"/>
        <v>0</v>
      </c>
      <c r="BH38" s="3">
        <f t="shared" si="4"/>
        <v>0</v>
      </c>
      <c r="BI38" s="3">
        <f t="shared" si="4"/>
        <v>0</v>
      </c>
      <c r="BJ38" s="3">
        <f t="shared" ref="BC38:BP51" si="13">IF(M38&gt;0,1,0)</f>
        <v>0</v>
      </c>
      <c r="BK38" s="3">
        <f t="shared" si="13"/>
        <v>0</v>
      </c>
      <c r="BL38" s="3">
        <f t="shared" si="13"/>
        <v>0</v>
      </c>
      <c r="BM38" s="3">
        <f t="shared" si="13"/>
        <v>0</v>
      </c>
      <c r="BN38" s="3">
        <f t="shared" si="13"/>
        <v>0</v>
      </c>
      <c r="BO38" s="3">
        <f t="shared" si="13"/>
        <v>0</v>
      </c>
      <c r="BP38" s="3">
        <f t="shared" si="13"/>
        <v>0</v>
      </c>
      <c r="BQ38" s="3">
        <f t="shared" si="10"/>
        <v>0</v>
      </c>
      <c r="BR38" s="3">
        <f t="shared" si="10"/>
        <v>0</v>
      </c>
      <c r="BS38" s="3">
        <f t="shared" si="10"/>
        <v>0</v>
      </c>
      <c r="BT38" s="3">
        <f t="shared" si="10"/>
        <v>0</v>
      </c>
      <c r="BU38" s="3">
        <f t="shared" si="10"/>
        <v>0</v>
      </c>
      <c r="BV38" s="3">
        <f t="shared" si="10"/>
        <v>0</v>
      </c>
      <c r="BW38" s="3">
        <f t="shared" si="10"/>
        <v>0</v>
      </c>
      <c r="BX38" s="3">
        <f t="shared" si="10"/>
        <v>0</v>
      </c>
      <c r="BY38" s="3">
        <f t="shared" si="10"/>
        <v>0</v>
      </c>
      <c r="BZ38" s="3">
        <f t="shared" ref="BZ38:CO51" si="14">IF(AG38&gt;0,1,0)</f>
        <v>0</v>
      </c>
      <c r="CA38" s="3">
        <f t="shared" si="14"/>
        <v>0</v>
      </c>
      <c r="CB38" s="3">
        <f t="shared" si="14"/>
        <v>0</v>
      </c>
      <c r="CC38" s="3">
        <f t="shared" si="14"/>
        <v>0</v>
      </c>
      <c r="CD38" s="3">
        <f t="shared" si="14"/>
        <v>0</v>
      </c>
      <c r="CE38" s="3">
        <f t="shared" si="14"/>
        <v>0</v>
      </c>
      <c r="CF38" s="3">
        <f t="shared" si="14"/>
        <v>0</v>
      </c>
      <c r="CG38" s="3">
        <f t="shared" si="14"/>
        <v>0</v>
      </c>
      <c r="CH38" s="3">
        <f t="shared" si="14"/>
        <v>0</v>
      </c>
      <c r="CI38" s="3">
        <f t="shared" si="14"/>
        <v>0</v>
      </c>
      <c r="CJ38" s="3">
        <f t="shared" si="14"/>
        <v>0</v>
      </c>
      <c r="CK38" s="3">
        <f t="shared" si="14"/>
        <v>0</v>
      </c>
      <c r="CL38" s="3">
        <f t="shared" si="14"/>
        <v>0</v>
      </c>
      <c r="CM38" s="3">
        <f t="shared" si="14"/>
        <v>0</v>
      </c>
      <c r="CN38" s="3">
        <f t="shared" si="14"/>
        <v>0</v>
      </c>
      <c r="CO38" s="3">
        <f t="shared" si="14"/>
        <v>0</v>
      </c>
      <c r="CP38" s="3">
        <f t="shared" ref="CP38:CQ51" si="15">IF(AW38&gt;0,1,0)</f>
        <v>0</v>
      </c>
      <c r="CQ38" s="19">
        <f t="shared" si="15"/>
        <v>0</v>
      </c>
      <c r="CU38" s="14"/>
      <c r="CV38" s="14"/>
      <c r="CX38" s="14"/>
      <c r="CY38" s="14"/>
    </row>
    <row r="39" spans="1:103" x14ac:dyDescent="0.2">
      <c r="A39" s="11">
        <v>25</v>
      </c>
      <c r="B39" s="11" t="s">
        <v>69</v>
      </c>
      <c r="C39" s="11" t="s">
        <v>31</v>
      </c>
      <c r="D39" s="12" t="s">
        <v>70</v>
      </c>
      <c r="E39" s="34">
        <v>42</v>
      </c>
      <c r="F39" s="34">
        <v>46.4</v>
      </c>
      <c r="G39" s="34"/>
      <c r="H39" s="34">
        <v>59.4</v>
      </c>
      <c r="I39" s="23">
        <v>70</v>
      </c>
      <c r="J39" s="23">
        <v>64.11</v>
      </c>
      <c r="K39" s="34"/>
      <c r="L39" s="34">
        <v>66.737499999999997</v>
      </c>
      <c r="M39" s="23"/>
      <c r="N39" s="23">
        <v>42.8</v>
      </c>
      <c r="O39" s="34"/>
      <c r="P39" s="34">
        <v>57.2</v>
      </c>
      <c r="Q39" s="23">
        <v>31</v>
      </c>
      <c r="R39" s="23">
        <v>49.760000000000005</v>
      </c>
      <c r="S39" s="23">
        <v>55.4</v>
      </c>
      <c r="T39" s="23">
        <v>87.8</v>
      </c>
      <c r="U39" s="23">
        <v>59</v>
      </c>
      <c r="V39" s="23">
        <v>65</v>
      </c>
      <c r="W39" s="13"/>
      <c r="X39" s="13">
        <v>74.2</v>
      </c>
      <c r="Y39" s="34"/>
      <c r="Z39" s="34">
        <v>64.599999999999994</v>
      </c>
      <c r="AA39" s="23"/>
      <c r="AB39" s="23">
        <v>44.4</v>
      </c>
      <c r="AC39" s="11">
        <v>25</v>
      </c>
      <c r="AD39" s="11" t="s">
        <v>69</v>
      </c>
      <c r="AE39" s="11" t="s">
        <v>31</v>
      </c>
      <c r="AF39" s="12" t="s">
        <v>70</v>
      </c>
      <c r="AG39" s="23">
        <v>52</v>
      </c>
      <c r="AH39" s="23"/>
      <c r="AI39" s="13"/>
      <c r="AJ39" s="13">
        <v>73</v>
      </c>
      <c r="AK39" s="23"/>
      <c r="AL39" s="23">
        <v>46.666666666666664</v>
      </c>
      <c r="AM39" s="23"/>
      <c r="AN39" s="23">
        <v>64.400000000000006</v>
      </c>
      <c r="AO39" s="23"/>
      <c r="AP39" s="23">
        <v>53.5</v>
      </c>
      <c r="AQ39" s="23">
        <v>44.666666666666664</v>
      </c>
      <c r="AR39" s="23">
        <v>72.599999999999994</v>
      </c>
      <c r="AS39" s="23">
        <v>57.8</v>
      </c>
      <c r="AT39" s="23">
        <v>106.4</v>
      </c>
      <c r="AU39" s="13"/>
      <c r="AV39" s="13">
        <v>59.4</v>
      </c>
      <c r="AW39" s="23">
        <v>67</v>
      </c>
      <c r="AX39" s="23">
        <v>72.599999999999994</v>
      </c>
      <c r="AY39" s="26">
        <f>(E39+I39+Q39+S39+U39+AG39+AQ39+AS39+AW39)/9</f>
        <v>53.207407407407409</v>
      </c>
      <c r="AZ39" s="26">
        <f>(F39+H39+J39+L39+N39+P39+R39+T39+V39+X39+Z39+AB39+AJ39+AL39+AN39+AP39+AR39+AT39+AV39+AX39)/20</f>
        <v>63.54870833333333</v>
      </c>
      <c r="BA39" s="32">
        <f>AVERAGE(AY39:AZ39)</f>
        <v>58.37805787037037</v>
      </c>
      <c r="BB39" s="3">
        <f t="shared" ref="BB39:BB51" si="16">IF(E39&gt;0,1,0)</f>
        <v>1</v>
      </c>
      <c r="BC39" s="3">
        <f t="shared" si="13"/>
        <v>1</v>
      </c>
      <c r="BD39" s="3">
        <f t="shared" si="13"/>
        <v>0</v>
      </c>
      <c r="BE39" s="3">
        <f t="shared" si="13"/>
        <v>1</v>
      </c>
      <c r="BF39" s="3">
        <f t="shared" si="13"/>
        <v>1</v>
      </c>
      <c r="BG39" s="3">
        <f t="shared" si="13"/>
        <v>1</v>
      </c>
      <c r="BH39" s="3">
        <f t="shared" si="13"/>
        <v>0</v>
      </c>
      <c r="BI39" s="3">
        <f t="shared" si="13"/>
        <v>1</v>
      </c>
      <c r="BJ39" s="3">
        <f t="shared" si="13"/>
        <v>0</v>
      </c>
      <c r="BK39" s="3">
        <f t="shared" si="13"/>
        <v>1</v>
      </c>
      <c r="BL39" s="3">
        <f t="shared" si="13"/>
        <v>0</v>
      </c>
      <c r="BM39" s="3">
        <f t="shared" si="13"/>
        <v>1</v>
      </c>
      <c r="BN39" s="3">
        <f t="shared" si="13"/>
        <v>1</v>
      </c>
      <c r="BO39" s="3">
        <f t="shared" si="13"/>
        <v>1</v>
      </c>
      <c r="BP39" s="3">
        <f t="shared" si="13"/>
        <v>1</v>
      </c>
      <c r="BQ39" s="3">
        <f t="shared" si="10"/>
        <v>1</v>
      </c>
      <c r="BR39" s="3">
        <f t="shared" si="10"/>
        <v>1</v>
      </c>
      <c r="BS39" s="3">
        <f t="shared" si="10"/>
        <v>1</v>
      </c>
      <c r="BT39" s="3">
        <f t="shared" si="10"/>
        <v>0</v>
      </c>
      <c r="BU39" s="3">
        <f t="shared" si="10"/>
        <v>1</v>
      </c>
      <c r="BV39" s="3">
        <f t="shared" si="10"/>
        <v>0</v>
      </c>
      <c r="BW39" s="3">
        <f t="shared" si="10"/>
        <v>1</v>
      </c>
      <c r="BX39" s="3">
        <f t="shared" si="10"/>
        <v>0</v>
      </c>
      <c r="BY39" s="3">
        <f t="shared" si="10"/>
        <v>1</v>
      </c>
      <c r="BZ39" s="3">
        <f t="shared" si="14"/>
        <v>1</v>
      </c>
      <c r="CA39" s="3">
        <f t="shared" si="14"/>
        <v>0</v>
      </c>
      <c r="CB39" s="3">
        <f t="shared" si="14"/>
        <v>0</v>
      </c>
      <c r="CC39" s="3">
        <f t="shared" si="14"/>
        <v>1</v>
      </c>
      <c r="CD39" s="3">
        <f t="shared" si="14"/>
        <v>0</v>
      </c>
      <c r="CE39" s="3">
        <f t="shared" si="14"/>
        <v>1</v>
      </c>
      <c r="CF39" s="3">
        <f t="shared" si="14"/>
        <v>0</v>
      </c>
      <c r="CG39" s="3">
        <f t="shared" si="14"/>
        <v>1</v>
      </c>
      <c r="CH39" s="3">
        <f t="shared" si="14"/>
        <v>0</v>
      </c>
      <c r="CI39" s="3">
        <f t="shared" si="14"/>
        <v>1</v>
      </c>
      <c r="CJ39" s="3">
        <f t="shared" si="14"/>
        <v>1</v>
      </c>
      <c r="CK39" s="3">
        <f t="shared" si="14"/>
        <v>1</v>
      </c>
      <c r="CL39" s="3">
        <f t="shared" si="14"/>
        <v>1</v>
      </c>
      <c r="CM39" s="3">
        <f t="shared" si="14"/>
        <v>1</v>
      </c>
      <c r="CN39" s="3">
        <f t="shared" si="14"/>
        <v>0</v>
      </c>
      <c r="CO39" s="3">
        <f t="shared" si="14"/>
        <v>1</v>
      </c>
      <c r="CP39" s="3">
        <f t="shared" si="15"/>
        <v>1</v>
      </c>
      <c r="CQ39" s="19">
        <f t="shared" si="15"/>
        <v>1</v>
      </c>
      <c r="CR39" s="4">
        <f t="shared" si="6"/>
        <v>9</v>
      </c>
      <c r="CV39" s="14"/>
      <c r="CX39" s="14"/>
      <c r="CY39" s="14"/>
    </row>
    <row r="40" spans="1:103" x14ac:dyDescent="0.2">
      <c r="A40" s="11">
        <v>26</v>
      </c>
      <c r="B40" s="11" t="s">
        <v>71</v>
      </c>
      <c r="C40" s="11" t="s">
        <v>31</v>
      </c>
      <c r="D40" s="12" t="s">
        <v>70</v>
      </c>
      <c r="E40" s="34">
        <v>52.25</v>
      </c>
      <c r="F40" s="34">
        <v>56.8</v>
      </c>
      <c r="G40" s="34">
        <v>50</v>
      </c>
      <c r="H40" s="34">
        <v>59</v>
      </c>
      <c r="I40" s="23">
        <v>52.5</v>
      </c>
      <c r="J40" s="23">
        <v>54.67</v>
      </c>
      <c r="K40" s="34">
        <v>46.92</v>
      </c>
      <c r="L40" s="34">
        <v>65.7</v>
      </c>
      <c r="M40" s="23"/>
      <c r="N40" s="23">
        <v>47</v>
      </c>
      <c r="O40" s="34"/>
      <c r="P40" s="34">
        <v>56.8</v>
      </c>
      <c r="Q40" s="23">
        <v>46.45</v>
      </c>
      <c r="R40" s="23">
        <v>50.975000000000001</v>
      </c>
      <c r="S40" s="23">
        <v>70.2</v>
      </c>
      <c r="T40" s="23">
        <v>109.6</v>
      </c>
      <c r="U40" s="23">
        <v>47.5</v>
      </c>
      <c r="V40" s="23">
        <v>51</v>
      </c>
      <c r="W40" s="13">
        <v>49</v>
      </c>
      <c r="X40" s="13">
        <v>50.4</v>
      </c>
      <c r="Y40" s="34"/>
      <c r="Z40" s="34">
        <v>57</v>
      </c>
      <c r="AA40" s="23">
        <v>49.5</v>
      </c>
      <c r="AB40" s="23">
        <v>52.4</v>
      </c>
      <c r="AC40" s="11">
        <v>26</v>
      </c>
      <c r="AD40" s="11" t="s">
        <v>71</v>
      </c>
      <c r="AE40" s="11" t="s">
        <v>31</v>
      </c>
      <c r="AF40" s="12" t="s">
        <v>70</v>
      </c>
      <c r="AG40" s="23">
        <v>51.2</v>
      </c>
      <c r="AH40" s="23"/>
      <c r="AI40" s="13">
        <v>49</v>
      </c>
      <c r="AJ40" s="13">
        <v>56</v>
      </c>
      <c r="AK40" s="23">
        <v>48</v>
      </c>
      <c r="AL40" s="23">
        <v>59</v>
      </c>
      <c r="AM40" s="23"/>
      <c r="AN40" s="23">
        <v>53.779999999999994</v>
      </c>
      <c r="AO40" s="23">
        <v>50</v>
      </c>
      <c r="AP40" s="23">
        <v>52</v>
      </c>
      <c r="AQ40" s="23">
        <v>40</v>
      </c>
      <c r="AR40" s="23">
        <v>48.4</v>
      </c>
      <c r="AS40" s="23">
        <v>49.6</v>
      </c>
      <c r="AT40" s="23">
        <v>78.2</v>
      </c>
      <c r="AU40" s="13"/>
      <c r="AV40" s="13">
        <v>48.1</v>
      </c>
      <c r="AW40" s="23"/>
      <c r="AX40" s="23">
        <v>49.4</v>
      </c>
      <c r="AY40" s="26">
        <f>(E40+G40+I40+K40+Q40+S40+U40+W40+AA40+AG40+AI40+AK40+AO40+AQ40+AS40)/15</f>
        <v>50.141333333333336</v>
      </c>
      <c r="AZ40" s="26">
        <f>(F40+H40+J40+L40+N40+P40+R40+T40+V40+X40+Z40+AB40+AJ40+AL40+AN40+AP40+AR40+AT40+AV40+AX40)/20</f>
        <v>57.811249999999994</v>
      </c>
      <c r="BA40" s="32">
        <f>AVERAGE(AY40:AZ40)</f>
        <v>53.976291666666668</v>
      </c>
      <c r="BB40" s="3">
        <f t="shared" si="16"/>
        <v>1</v>
      </c>
      <c r="BC40" s="3">
        <f t="shared" si="13"/>
        <v>1</v>
      </c>
      <c r="BD40" s="3">
        <f t="shared" si="13"/>
        <v>1</v>
      </c>
      <c r="BE40" s="3">
        <f t="shared" si="13"/>
        <v>1</v>
      </c>
      <c r="BF40" s="3">
        <f t="shared" si="13"/>
        <v>1</v>
      </c>
      <c r="BG40" s="3">
        <f t="shared" si="13"/>
        <v>1</v>
      </c>
      <c r="BH40" s="3">
        <f t="shared" si="13"/>
        <v>1</v>
      </c>
      <c r="BI40" s="3">
        <f t="shared" si="13"/>
        <v>1</v>
      </c>
      <c r="BJ40" s="3">
        <f t="shared" si="13"/>
        <v>0</v>
      </c>
      <c r="BK40" s="3">
        <f t="shared" si="13"/>
        <v>1</v>
      </c>
      <c r="BL40" s="3">
        <f t="shared" si="13"/>
        <v>0</v>
      </c>
      <c r="BM40" s="3">
        <f t="shared" si="13"/>
        <v>1</v>
      </c>
      <c r="BN40" s="3">
        <f t="shared" si="13"/>
        <v>1</v>
      </c>
      <c r="BO40" s="3">
        <f t="shared" si="13"/>
        <v>1</v>
      </c>
      <c r="BP40" s="3">
        <f t="shared" si="13"/>
        <v>1</v>
      </c>
      <c r="BQ40" s="3">
        <f t="shared" si="10"/>
        <v>1</v>
      </c>
      <c r="BR40" s="3">
        <f t="shared" si="10"/>
        <v>1</v>
      </c>
      <c r="BS40" s="3">
        <f t="shared" si="10"/>
        <v>1</v>
      </c>
      <c r="BT40" s="3">
        <f t="shared" si="10"/>
        <v>1</v>
      </c>
      <c r="BU40" s="3">
        <f t="shared" si="10"/>
        <v>1</v>
      </c>
      <c r="BV40" s="3">
        <f t="shared" si="10"/>
        <v>0</v>
      </c>
      <c r="BW40" s="3">
        <f t="shared" si="10"/>
        <v>1</v>
      </c>
      <c r="BX40" s="3">
        <f t="shared" si="10"/>
        <v>1</v>
      </c>
      <c r="BY40" s="3">
        <f t="shared" si="10"/>
        <v>1</v>
      </c>
      <c r="BZ40" s="3">
        <f t="shared" si="14"/>
        <v>1</v>
      </c>
      <c r="CA40" s="3">
        <f t="shared" si="14"/>
        <v>0</v>
      </c>
      <c r="CB40" s="3">
        <f t="shared" si="14"/>
        <v>1</v>
      </c>
      <c r="CC40" s="3">
        <f t="shared" si="14"/>
        <v>1</v>
      </c>
      <c r="CD40" s="3">
        <f t="shared" si="14"/>
        <v>1</v>
      </c>
      <c r="CE40" s="3">
        <f t="shared" si="14"/>
        <v>1</v>
      </c>
      <c r="CF40" s="3">
        <f t="shared" si="14"/>
        <v>0</v>
      </c>
      <c r="CG40" s="3">
        <f t="shared" si="14"/>
        <v>1</v>
      </c>
      <c r="CH40" s="3">
        <f t="shared" si="14"/>
        <v>1</v>
      </c>
      <c r="CI40" s="3">
        <f t="shared" si="14"/>
        <v>1</v>
      </c>
      <c r="CJ40" s="3">
        <f t="shared" si="14"/>
        <v>1</v>
      </c>
      <c r="CK40" s="3">
        <f t="shared" si="14"/>
        <v>1</v>
      </c>
      <c r="CL40" s="3">
        <f t="shared" si="14"/>
        <v>1</v>
      </c>
      <c r="CM40" s="3">
        <f t="shared" si="14"/>
        <v>1</v>
      </c>
      <c r="CN40" s="3">
        <f t="shared" si="14"/>
        <v>0</v>
      </c>
      <c r="CO40" s="3">
        <f t="shared" si="14"/>
        <v>1</v>
      </c>
      <c r="CP40" s="3">
        <f t="shared" si="15"/>
        <v>0</v>
      </c>
      <c r="CQ40" s="19">
        <f t="shared" si="15"/>
        <v>1</v>
      </c>
      <c r="CR40" s="4">
        <f t="shared" si="6"/>
        <v>15</v>
      </c>
      <c r="CV40" s="14"/>
      <c r="CX40" s="14"/>
      <c r="CY40" s="14"/>
    </row>
    <row r="41" spans="1:103" x14ac:dyDescent="0.2">
      <c r="A41" s="11">
        <v>27</v>
      </c>
      <c r="B41" s="11" t="s">
        <v>72</v>
      </c>
      <c r="C41" s="11" t="s">
        <v>31</v>
      </c>
      <c r="D41" s="12" t="s">
        <v>70</v>
      </c>
      <c r="E41" s="34"/>
      <c r="F41" s="34">
        <v>26.4</v>
      </c>
      <c r="G41" s="34"/>
      <c r="H41" s="34">
        <v>28</v>
      </c>
      <c r="I41" s="23">
        <v>29</v>
      </c>
      <c r="J41" s="23">
        <v>30.89</v>
      </c>
      <c r="K41" s="34">
        <v>26.5</v>
      </c>
      <c r="L41" s="34">
        <v>50.5</v>
      </c>
      <c r="M41" s="23"/>
      <c r="N41" s="23">
        <v>26.4</v>
      </c>
      <c r="O41" s="34"/>
      <c r="P41" s="34">
        <v>32</v>
      </c>
      <c r="Q41" s="23">
        <v>24.9</v>
      </c>
      <c r="R41" s="23">
        <v>29.5</v>
      </c>
      <c r="S41" s="23">
        <v>50</v>
      </c>
      <c r="T41" s="23">
        <v>80</v>
      </c>
      <c r="U41" s="23">
        <v>26.5</v>
      </c>
      <c r="V41" s="23">
        <v>29</v>
      </c>
      <c r="W41" s="13"/>
      <c r="X41" s="13">
        <v>26.25</v>
      </c>
      <c r="Y41" s="34"/>
      <c r="Z41" s="34">
        <v>29.8</v>
      </c>
      <c r="AA41" s="23">
        <v>23</v>
      </c>
      <c r="AB41" s="23">
        <v>26.2</v>
      </c>
      <c r="AC41" s="11">
        <v>27</v>
      </c>
      <c r="AD41" s="11" t="s">
        <v>72</v>
      </c>
      <c r="AE41" s="11" t="s">
        <v>31</v>
      </c>
      <c r="AF41" s="12" t="s">
        <v>70</v>
      </c>
      <c r="AG41" s="23">
        <v>30.2</v>
      </c>
      <c r="AH41" s="23"/>
      <c r="AI41" s="13"/>
      <c r="AJ41" s="13">
        <v>30.666666666666668</v>
      </c>
      <c r="AK41" s="23"/>
      <c r="AL41" s="23">
        <v>29.666666666666668</v>
      </c>
      <c r="AM41" s="23"/>
      <c r="AN41" s="23">
        <v>28.475000000000001</v>
      </c>
      <c r="AO41" s="23"/>
      <c r="AP41" s="23">
        <v>30.2</v>
      </c>
      <c r="AQ41" s="23"/>
      <c r="AR41" s="23">
        <v>27</v>
      </c>
      <c r="AS41" s="23">
        <v>28</v>
      </c>
      <c r="AT41" s="23">
        <v>52.8</v>
      </c>
      <c r="AU41" s="13"/>
      <c r="AV41" s="13">
        <v>26.75</v>
      </c>
      <c r="AW41" s="23"/>
      <c r="AX41" s="23">
        <v>28.8</v>
      </c>
      <c r="AY41" s="26">
        <f>(I41+K41+Q41+S41+U41+AA41+AG41+AS41)/8</f>
        <v>29.762499999999999</v>
      </c>
      <c r="AZ41" s="26">
        <f>(F41+H41+J41+L41+N41+P41+R41+T41+V41+X41+Z41+AB41+AJ41+AL41+AN41+AP41+AR41+AT41+AV41+AX41)/20</f>
        <v>33.464916666666667</v>
      </c>
      <c r="BA41" s="32">
        <f>AVERAGE(AY41:AZ41)</f>
        <v>31.613708333333335</v>
      </c>
      <c r="BB41" s="3">
        <f t="shared" si="16"/>
        <v>0</v>
      </c>
      <c r="BC41" s="3">
        <f t="shared" si="13"/>
        <v>1</v>
      </c>
      <c r="BD41" s="3">
        <f t="shared" si="13"/>
        <v>0</v>
      </c>
      <c r="BE41" s="3">
        <f t="shared" si="13"/>
        <v>1</v>
      </c>
      <c r="BF41" s="3">
        <f t="shared" si="13"/>
        <v>1</v>
      </c>
      <c r="BG41" s="3">
        <f t="shared" si="13"/>
        <v>1</v>
      </c>
      <c r="BH41" s="3">
        <f t="shared" si="13"/>
        <v>1</v>
      </c>
      <c r="BI41" s="3">
        <f t="shared" si="13"/>
        <v>1</v>
      </c>
      <c r="BJ41" s="3">
        <f t="shared" si="13"/>
        <v>0</v>
      </c>
      <c r="BK41" s="3">
        <f t="shared" si="13"/>
        <v>1</v>
      </c>
      <c r="BL41" s="3">
        <f t="shared" si="13"/>
        <v>0</v>
      </c>
      <c r="BM41" s="3">
        <f t="shared" si="13"/>
        <v>1</v>
      </c>
      <c r="BN41" s="3">
        <f t="shared" si="13"/>
        <v>1</v>
      </c>
      <c r="BO41" s="3">
        <f t="shared" si="13"/>
        <v>1</v>
      </c>
      <c r="BP41" s="3">
        <f t="shared" si="13"/>
        <v>1</v>
      </c>
      <c r="BQ41" s="3">
        <f t="shared" si="10"/>
        <v>1</v>
      </c>
      <c r="BR41" s="3">
        <f t="shared" si="10"/>
        <v>1</v>
      </c>
      <c r="BS41" s="3">
        <f t="shared" si="10"/>
        <v>1</v>
      </c>
      <c r="BT41" s="3">
        <f t="shared" si="10"/>
        <v>0</v>
      </c>
      <c r="BU41" s="3">
        <f t="shared" si="10"/>
        <v>1</v>
      </c>
      <c r="BV41" s="3">
        <f t="shared" si="10"/>
        <v>0</v>
      </c>
      <c r="BW41" s="3">
        <f t="shared" si="10"/>
        <v>1</v>
      </c>
      <c r="BX41" s="3">
        <f t="shared" si="10"/>
        <v>1</v>
      </c>
      <c r="BY41" s="3">
        <f t="shared" si="10"/>
        <v>1</v>
      </c>
      <c r="BZ41" s="3">
        <f t="shared" si="14"/>
        <v>1</v>
      </c>
      <c r="CA41" s="3">
        <f t="shared" si="14"/>
        <v>0</v>
      </c>
      <c r="CB41" s="3">
        <f t="shared" si="14"/>
        <v>0</v>
      </c>
      <c r="CC41" s="3">
        <f t="shared" si="14"/>
        <v>1</v>
      </c>
      <c r="CD41" s="3">
        <f t="shared" si="14"/>
        <v>0</v>
      </c>
      <c r="CE41" s="3">
        <f t="shared" si="14"/>
        <v>1</v>
      </c>
      <c r="CF41" s="3">
        <f t="shared" si="14"/>
        <v>0</v>
      </c>
      <c r="CG41" s="3">
        <f t="shared" si="14"/>
        <v>1</v>
      </c>
      <c r="CH41" s="3">
        <f t="shared" si="14"/>
        <v>0</v>
      </c>
      <c r="CI41" s="3">
        <f t="shared" si="14"/>
        <v>1</v>
      </c>
      <c r="CJ41" s="3">
        <f t="shared" si="14"/>
        <v>0</v>
      </c>
      <c r="CK41" s="3">
        <f t="shared" si="14"/>
        <v>1</v>
      </c>
      <c r="CL41" s="3">
        <f t="shared" si="14"/>
        <v>1</v>
      </c>
      <c r="CM41" s="3">
        <f t="shared" si="14"/>
        <v>1</v>
      </c>
      <c r="CN41" s="3">
        <f t="shared" si="14"/>
        <v>0</v>
      </c>
      <c r="CO41" s="3">
        <f t="shared" si="14"/>
        <v>1</v>
      </c>
      <c r="CP41" s="3">
        <f t="shared" si="15"/>
        <v>0</v>
      </c>
      <c r="CQ41" s="19">
        <f t="shared" si="15"/>
        <v>1</v>
      </c>
      <c r="CR41" s="4">
        <f t="shared" si="6"/>
        <v>8</v>
      </c>
      <c r="CV41" s="14"/>
      <c r="CX41" s="14"/>
      <c r="CY41" s="14"/>
    </row>
    <row r="42" spans="1:103" x14ac:dyDescent="0.2">
      <c r="A42" s="11">
        <v>28</v>
      </c>
      <c r="B42" s="11" t="s">
        <v>73</v>
      </c>
      <c r="C42" s="11" t="s">
        <v>31</v>
      </c>
      <c r="D42" s="12"/>
      <c r="E42" s="34"/>
      <c r="F42" s="34">
        <v>31.6</v>
      </c>
      <c r="G42" s="34"/>
      <c r="H42" s="34">
        <v>35</v>
      </c>
      <c r="I42" s="23">
        <v>40</v>
      </c>
      <c r="J42" s="23">
        <v>38.380000000000003</v>
      </c>
      <c r="K42" s="34">
        <v>31</v>
      </c>
      <c r="L42" s="34">
        <v>35.274999999999999</v>
      </c>
      <c r="M42" s="23"/>
      <c r="N42" s="23">
        <v>32.25</v>
      </c>
      <c r="O42" s="34"/>
      <c r="P42" s="34">
        <v>35.4</v>
      </c>
      <c r="Q42" s="23"/>
      <c r="R42" s="23">
        <v>31.475000000000001</v>
      </c>
      <c r="S42" s="23">
        <v>40.4</v>
      </c>
      <c r="T42" s="23">
        <v>57.2</v>
      </c>
      <c r="U42" s="23">
        <v>33.5</v>
      </c>
      <c r="V42" s="23">
        <v>35.5</v>
      </c>
      <c r="W42" s="13"/>
      <c r="X42" s="13">
        <v>32</v>
      </c>
      <c r="Y42" s="34"/>
      <c r="Z42" s="34">
        <v>30.4</v>
      </c>
      <c r="AA42" s="23"/>
      <c r="AB42" s="23">
        <v>30.6</v>
      </c>
      <c r="AC42" s="11">
        <v>28</v>
      </c>
      <c r="AD42" s="11" t="s">
        <v>73</v>
      </c>
      <c r="AE42" s="11" t="s">
        <v>31</v>
      </c>
      <c r="AF42" s="12"/>
      <c r="AG42" s="23">
        <v>34.4</v>
      </c>
      <c r="AH42" s="23"/>
      <c r="AI42" s="13"/>
      <c r="AJ42" s="13">
        <v>36.666666666666664</v>
      </c>
      <c r="AK42" s="23"/>
      <c r="AL42" s="23">
        <v>34</v>
      </c>
      <c r="AM42" s="23"/>
      <c r="AN42" s="23">
        <v>33</v>
      </c>
      <c r="AO42" s="23"/>
      <c r="AP42" s="23">
        <v>32.666666666666664</v>
      </c>
      <c r="AQ42" s="23">
        <v>30</v>
      </c>
      <c r="AR42" s="23">
        <v>35.799999999999997</v>
      </c>
      <c r="AS42" s="23">
        <v>32.4</v>
      </c>
      <c r="AT42" s="23">
        <v>48</v>
      </c>
      <c r="AU42" s="13"/>
      <c r="AV42" s="13">
        <v>30.624000000000002</v>
      </c>
      <c r="AW42" s="23"/>
      <c r="AX42" s="23">
        <v>34.799999999999997</v>
      </c>
      <c r="AY42" s="26">
        <f>(I42+K42+S42+U42+AG42+AQ42+AS42)/7</f>
        <v>34.528571428571432</v>
      </c>
      <c r="AZ42" s="26">
        <f>(F42+H42+J42+L42+N42+P42+R42+T42+V42+X42+Z42+AB42+AJ42+AL42+AN42+AP42+AR42+AT42+AV42+AX42)/20</f>
        <v>35.531866666666659</v>
      </c>
      <c r="BA42" s="32">
        <f>AVERAGE(AY42:AZ42)</f>
        <v>35.030219047619042</v>
      </c>
      <c r="BB42" s="3">
        <f t="shared" si="16"/>
        <v>0</v>
      </c>
      <c r="BC42" s="3">
        <f t="shared" si="13"/>
        <v>1</v>
      </c>
      <c r="BD42" s="3">
        <f t="shared" si="13"/>
        <v>0</v>
      </c>
      <c r="BE42" s="3">
        <f t="shared" si="13"/>
        <v>1</v>
      </c>
      <c r="BF42" s="3">
        <f t="shared" si="13"/>
        <v>1</v>
      </c>
      <c r="BG42" s="3">
        <f t="shared" si="13"/>
        <v>1</v>
      </c>
      <c r="BH42" s="3">
        <f t="shared" si="13"/>
        <v>1</v>
      </c>
      <c r="BI42" s="3">
        <f t="shared" si="13"/>
        <v>1</v>
      </c>
      <c r="BJ42" s="3">
        <f t="shared" si="13"/>
        <v>0</v>
      </c>
      <c r="BK42" s="3">
        <f t="shared" si="13"/>
        <v>1</v>
      </c>
      <c r="BL42" s="3">
        <f t="shared" si="13"/>
        <v>0</v>
      </c>
      <c r="BM42" s="3">
        <f t="shared" si="13"/>
        <v>1</v>
      </c>
      <c r="BN42" s="3">
        <f t="shared" si="13"/>
        <v>0</v>
      </c>
      <c r="BO42" s="3">
        <f t="shared" si="13"/>
        <v>1</v>
      </c>
      <c r="BP42" s="3">
        <f t="shared" si="13"/>
        <v>1</v>
      </c>
      <c r="BQ42" s="3">
        <f t="shared" si="10"/>
        <v>1</v>
      </c>
      <c r="BR42" s="3">
        <f t="shared" si="10"/>
        <v>1</v>
      </c>
      <c r="BS42" s="3">
        <f t="shared" si="10"/>
        <v>1</v>
      </c>
      <c r="BT42" s="3">
        <f t="shared" si="10"/>
        <v>0</v>
      </c>
      <c r="BU42" s="3">
        <f t="shared" si="10"/>
        <v>1</v>
      </c>
      <c r="BV42" s="3">
        <f t="shared" si="10"/>
        <v>0</v>
      </c>
      <c r="BW42" s="3">
        <f t="shared" si="10"/>
        <v>1</v>
      </c>
      <c r="BX42" s="3">
        <f t="shared" si="10"/>
        <v>0</v>
      </c>
      <c r="BY42" s="3">
        <f t="shared" si="10"/>
        <v>1</v>
      </c>
      <c r="BZ42" s="3">
        <f t="shared" si="14"/>
        <v>1</v>
      </c>
      <c r="CA42" s="3">
        <f t="shared" si="14"/>
        <v>0</v>
      </c>
      <c r="CB42" s="3">
        <f t="shared" si="14"/>
        <v>0</v>
      </c>
      <c r="CC42" s="3">
        <f t="shared" si="14"/>
        <v>1</v>
      </c>
      <c r="CD42" s="3">
        <f t="shared" si="14"/>
        <v>0</v>
      </c>
      <c r="CE42" s="3">
        <f t="shared" si="14"/>
        <v>1</v>
      </c>
      <c r="CF42" s="3">
        <f t="shared" si="14"/>
        <v>0</v>
      </c>
      <c r="CG42" s="3">
        <f t="shared" si="14"/>
        <v>1</v>
      </c>
      <c r="CH42" s="3">
        <f t="shared" si="14"/>
        <v>0</v>
      </c>
      <c r="CI42" s="3">
        <f t="shared" si="14"/>
        <v>1</v>
      </c>
      <c r="CJ42" s="3">
        <f t="shared" si="14"/>
        <v>1</v>
      </c>
      <c r="CK42" s="3">
        <f t="shared" si="14"/>
        <v>1</v>
      </c>
      <c r="CL42" s="3">
        <f t="shared" si="14"/>
        <v>1</v>
      </c>
      <c r="CM42" s="3">
        <f t="shared" si="14"/>
        <v>1</v>
      </c>
      <c r="CN42" s="3">
        <f t="shared" si="14"/>
        <v>0</v>
      </c>
      <c r="CO42" s="3">
        <f t="shared" si="14"/>
        <v>1</v>
      </c>
      <c r="CP42" s="3">
        <f t="shared" si="15"/>
        <v>0</v>
      </c>
      <c r="CQ42" s="19">
        <f t="shared" si="15"/>
        <v>1</v>
      </c>
      <c r="CR42" s="4">
        <f t="shared" si="6"/>
        <v>7</v>
      </c>
      <c r="CV42" s="14"/>
      <c r="CX42" s="14"/>
      <c r="CY42" s="14"/>
    </row>
    <row r="43" spans="1:103" x14ac:dyDescent="0.2">
      <c r="A43" s="11">
        <v>29</v>
      </c>
      <c r="B43" s="11" t="s">
        <v>74</v>
      </c>
      <c r="C43" s="11" t="s">
        <v>31</v>
      </c>
      <c r="D43" s="12"/>
      <c r="E43" s="34"/>
      <c r="F43" s="34">
        <v>21.8</v>
      </c>
      <c r="G43" s="34"/>
      <c r="H43" s="34">
        <v>27.2</v>
      </c>
      <c r="I43" s="23">
        <v>32</v>
      </c>
      <c r="J43" s="23">
        <v>28.56</v>
      </c>
      <c r="K43" s="34">
        <v>21</v>
      </c>
      <c r="L43" s="34">
        <v>28.7</v>
      </c>
      <c r="M43" s="23"/>
      <c r="N43" s="23">
        <v>24.6</v>
      </c>
      <c r="O43" s="34"/>
      <c r="P43" s="34">
        <v>32.6</v>
      </c>
      <c r="Q43" s="23"/>
      <c r="R43" s="23">
        <v>24</v>
      </c>
      <c r="S43" s="23">
        <v>39.6</v>
      </c>
      <c r="T43" s="23">
        <v>51.8</v>
      </c>
      <c r="U43" s="23">
        <v>25</v>
      </c>
      <c r="V43" s="23">
        <v>28.333333333333332</v>
      </c>
      <c r="W43" s="13"/>
      <c r="X43" s="13">
        <v>26</v>
      </c>
      <c r="Y43" s="34"/>
      <c r="Z43" s="34">
        <v>28.2</v>
      </c>
      <c r="AA43" s="23">
        <v>28</v>
      </c>
      <c r="AB43" s="23">
        <v>25</v>
      </c>
      <c r="AC43" s="11">
        <v>29</v>
      </c>
      <c r="AD43" s="11" t="s">
        <v>74</v>
      </c>
      <c r="AE43" s="11" t="s">
        <v>31</v>
      </c>
      <c r="AF43" s="12"/>
      <c r="AG43" s="23">
        <v>25.6</v>
      </c>
      <c r="AH43" s="23"/>
      <c r="AI43" s="5"/>
      <c r="AJ43" s="13">
        <v>26.5</v>
      </c>
      <c r="AK43" s="23"/>
      <c r="AL43" s="23">
        <v>28</v>
      </c>
      <c r="AM43" s="23"/>
      <c r="AN43" s="23">
        <v>29.4</v>
      </c>
      <c r="AO43" s="23"/>
      <c r="AP43" s="23">
        <v>27</v>
      </c>
      <c r="AQ43" s="23">
        <v>32</v>
      </c>
      <c r="AR43" s="23">
        <v>31.5</v>
      </c>
      <c r="AS43" s="23">
        <v>25.8</v>
      </c>
      <c r="AT43" s="23">
        <v>49</v>
      </c>
      <c r="AU43" s="13"/>
      <c r="AV43" s="13">
        <v>26.2</v>
      </c>
      <c r="AW43" s="23"/>
      <c r="AX43" s="23">
        <v>26.4</v>
      </c>
      <c r="AY43" s="26">
        <f>(I43+K43+S43+U43+AA43+AG43+AQ43+AS3)/8</f>
        <v>25.4</v>
      </c>
      <c r="AZ43" s="26">
        <f>(F43+H43+J43+L43+N43+P43+R43+T43+V43+X43+Z43+AB43+AJ43+AL43+AN43+AP43+AR43+AT43+AV43+AX43)/20</f>
        <v>29.539666666666665</v>
      </c>
      <c r="BA43" s="32">
        <f>AVERAGE(AY43:AZ43)</f>
        <v>27.469833333333334</v>
      </c>
      <c r="BB43" s="3">
        <f t="shared" si="16"/>
        <v>0</v>
      </c>
      <c r="BC43" s="3">
        <f t="shared" si="13"/>
        <v>1</v>
      </c>
      <c r="BD43" s="3">
        <f t="shared" si="13"/>
        <v>0</v>
      </c>
      <c r="BE43" s="3">
        <f t="shared" si="13"/>
        <v>1</v>
      </c>
      <c r="BF43" s="3">
        <f t="shared" si="13"/>
        <v>1</v>
      </c>
      <c r="BG43" s="3">
        <f t="shared" si="13"/>
        <v>1</v>
      </c>
      <c r="BH43" s="3">
        <f t="shared" si="13"/>
        <v>1</v>
      </c>
      <c r="BI43" s="3">
        <f t="shared" si="13"/>
        <v>1</v>
      </c>
      <c r="BJ43" s="3">
        <f t="shared" si="13"/>
        <v>0</v>
      </c>
      <c r="BK43" s="3">
        <f t="shared" si="13"/>
        <v>1</v>
      </c>
      <c r="BL43" s="3">
        <f t="shared" si="13"/>
        <v>0</v>
      </c>
      <c r="BM43" s="3">
        <f t="shared" si="13"/>
        <v>1</v>
      </c>
      <c r="BN43" s="3">
        <f t="shared" si="13"/>
        <v>0</v>
      </c>
      <c r="BO43" s="3">
        <f t="shared" si="13"/>
        <v>1</v>
      </c>
      <c r="BP43" s="3">
        <f t="shared" si="13"/>
        <v>1</v>
      </c>
      <c r="BQ43" s="3">
        <f t="shared" si="10"/>
        <v>1</v>
      </c>
      <c r="BR43" s="3">
        <f t="shared" si="10"/>
        <v>1</v>
      </c>
      <c r="BS43" s="3">
        <f t="shared" si="10"/>
        <v>1</v>
      </c>
      <c r="BT43" s="3">
        <f t="shared" si="10"/>
        <v>0</v>
      </c>
      <c r="BU43" s="3">
        <f t="shared" si="10"/>
        <v>1</v>
      </c>
      <c r="BV43" s="3">
        <f t="shared" si="10"/>
        <v>0</v>
      </c>
      <c r="BW43" s="3">
        <f t="shared" si="10"/>
        <v>1</v>
      </c>
      <c r="BX43" s="3">
        <f t="shared" si="10"/>
        <v>1</v>
      </c>
      <c r="BY43" s="3">
        <f t="shared" si="10"/>
        <v>1</v>
      </c>
      <c r="BZ43" s="3">
        <f t="shared" si="14"/>
        <v>1</v>
      </c>
      <c r="CA43" s="3">
        <f t="shared" si="14"/>
        <v>0</v>
      </c>
      <c r="CB43" s="3">
        <f>IF(AJ43&gt;0,1,0)</f>
        <v>1</v>
      </c>
      <c r="CC43" s="3" t="e">
        <f>IF(#REF!&gt;0,1,0)</f>
        <v>#REF!</v>
      </c>
      <c r="CD43" s="3">
        <f t="shared" si="14"/>
        <v>0</v>
      </c>
      <c r="CE43" s="3">
        <f t="shared" si="14"/>
        <v>1</v>
      </c>
      <c r="CF43" s="3">
        <f t="shared" si="14"/>
        <v>0</v>
      </c>
      <c r="CG43" s="3">
        <f t="shared" si="14"/>
        <v>1</v>
      </c>
      <c r="CH43" s="3">
        <f t="shared" si="14"/>
        <v>0</v>
      </c>
      <c r="CI43" s="3">
        <f t="shared" si="14"/>
        <v>1</v>
      </c>
      <c r="CJ43" s="3">
        <f t="shared" si="14"/>
        <v>1</v>
      </c>
      <c r="CK43" s="3">
        <f t="shared" si="14"/>
        <v>1</v>
      </c>
      <c r="CL43" s="3">
        <f t="shared" si="14"/>
        <v>1</v>
      </c>
      <c r="CM43" s="3">
        <f t="shared" si="14"/>
        <v>1</v>
      </c>
      <c r="CN43" s="3">
        <f t="shared" si="14"/>
        <v>0</v>
      </c>
      <c r="CO43" s="3">
        <f t="shared" si="14"/>
        <v>1</v>
      </c>
      <c r="CP43" s="3">
        <f t="shared" si="15"/>
        <v>0</v>
      </c>
      <c r="CQ43" s="19">
        <f t="shared" si="15"/>
        <v>1</v>
      </c>
      <c r="CR43" s="4">
        <f t="shared" si="6"/>
        <v>9</v>
      </c>
      <c r="CV43" s="14"/>
      <c r="CX43" s="14"/>
      <c r="CY43" s="14"/>
    </row>
    <row r="44" spans="1:103" ht="9.75" customHeight="1" x14ac:dyDescent="0.2">
      <c r="A44" s="9"/>
      <c r="B44" s="9" t="s">
        <v>75</v>
      </c>
      <c r="C44" s="9"/>
      <c r="D44" s="15"/>
      <c r="E44" s="33"/>
      <c r="F44" s="33"/>
      <c r="G44" s="33"/>
      <c r="H44" s="33"/>
      <c r="I44" s="10"/>
      <c r="J44" s="10"/>
      <c r="K44" s="33"/>
      <c r="L44" s="33"/>
      <c r="M44" s="10"/>
      <c r="N44" s="10"/>
      <c r="O44" s="33"/>
      <c r="P44" s="33"/>
      <c r="Q44" s="10"/>
      <c r="R44" s="10"/>
      <c r="S44" s="10"/>
      <c r="T44" s="10"/>
      <c r="U44" s="10"/>
      <c r="V44" s="10"/>
      <c r="W44" s="10"/>
      <c r="X44" s="10"/>
      <c r="Y44" s="33"/>
      <c r="Z44" s="33"/>
      <c r="AA44" s="10"/>
      <c r="AB44" s="10"/>
      <c r="AC44" s="9"/>
      <c r="AD44" s="9" t="s">
        <v>75</v>
      </c>
      <c r="AE44" s="9"/>
      <c r="AF44" s="15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C44" s="3">
        <f t="shared" si="13"/>
        <v>0</v>
      </c>
      <c r="BD44" s="3">
        <f t="shared" si="13"/>
        <v>0</v>
      </c>
      <c r="BE44" s="3">
        <f t="shared" si="13"/>
        <v>0</v>
      </c>
      <c r="BF44" s="3">
        <f t="shared" si="13"/>
        <v>0</v>
      </c>
      <c r="BG44" s="3">
        <f t="shared" si="13"/>
        <v>0</v>
      </c>
      <c r="BH44" s="3">
        <f t="shared" si="13"/>
        <v>0</v>
      </c>
      <c r="BI44" s="3">
        <f t="shared" si="13"/>
        <v>0</v>
      </c>
      <c r="BJ44" s="3">
        <f t="shared" si="13"/>
        <v>0</v>
      </c>
      <c r="BK44" s="3">
        <f t="shared" si="13"/>
        <v>0</v>
      </c>
      <c r="BL44" s="3">
        <f t="shared" si="13"/>
        <v>0</v>
      </c>
      <c r="BM44" s="3">
        <f t="shared" si="13"/>
        <v>0</v>
      </c>
      <c r="BN44" s="3">
        <f t="shared" si="13"/>
        <v>0</v>
      </c>
      <c r="BO44" s="3">
        <f t="shared" si="13"/>
        <v>0</v>
      </c>
      <c r="BP44" s="3">
        <f t="shared" si="13"/>
        <v>0</v>
      </c>
      <c r="BQ44" s="3">
        <f t="shared" si="10"/>
        <v>0</v>
      </c>
      <c r="BR44" s="3">
        <f t="shared" si="10"/>
        <v>0</v>
      </c>
      <c r="BS44" s="3">
        <f t="shared" si="10"/>
        <v>0</v>
      </c>
      <c r="BT44" s="3">
        <f t="shared" si="10"/>
        <v>0</v>
      </c>
      <c r="BU44" s="3">
        <f t="shared" si="10"/>
        <v>0</v>
      </c>
      <c r="BV44" s="3">
        <f t="shared" si="10"/>
        <v>0</v>
      </c>
      <c r="BW44" s="3">
        <f t="shared" si="10"/>
        <v>0</v>
      </c>
      <c r="BX44" s="3">
        <f t="shared" si="10"/>
        <v>0</v>
      </c>
      <c r="BY44" s="3">
        <f t="shared" si="10"/>
        <v>0</v>
      </c>
      <c r="BZ44" s="3">
        <f t="shared" si="14"/>
        <v>0</v>
      </c>
      <c r="CA44" s="3">
        <f t="shared" si="14"/>
        <v>0</v>
      </c>
      <c r="CB44" s="3">
        <f t="shared" si="14"/>
        <v>0</v>
      </c>
      <c r="CC44" s="3">
        <f t="shared" si="14"/>
        <v>0</v>
      </c>
      <c r="CD44" s="3">
        <f t="shared" si="14"/>
        <v>0</v>
      </c>
      <c r="CE44" s="3">
        <f t="shared" si="14"/>
        <v>0</v>
      </c>
      <c r="CF44" s="3">
        <f t="shared" si="14"/>
        <v>0</v>
      </c>
      <c r="CG44" s="3">
        <f t="shared" si="14"/>
        <v>0</v>
      </c>
      <c r="CH44" s="3">
        <f t="shared" si="14"/>
        <v>0</v>
      </c>
      <c r="CI44" s="3">
        <f t="shared" si="14"/>
        <v>0</v>
      </c>
      <c r="CJ44" s="3">
        <f t="shared" si="14"/>
        <v>0</v>
      </c>
      <c r="CK44" s="3">
        <f t="shared" si="14"/>
        <v>0</v>
      </c>
      <c r="CL44" s="3">
        <f t="shared" si="14"/>
        <v>0</v>
      </c>
      <c r="CM44" s="3">
        <f t="shared" si="14"/>
        <v>0</v>
      </c>
      <c r="CN44" s="3">
        <f t="shared" si="14"/>
        <v>0</v>
      </c>
      <c r="CO44" s="3">
        <f t="shared" si="14"/>
        <v>0</v>
      </c>
      <c r="CP44" s="3">
        <f t="shared" si="15"/>
        <v>0</v>
      </c>
      <c r="CQ44" s="19">
        <f t="shared" si="15"/>
        <v>0</v>
      </c>
      <c r="CU44" s="14"/>
      <c r="CV44" s="14"/>
      <c r="CX44" s="14"/>
      <c r="CY44" s="14"/>
    </row>
    <row r="45" spans="1:103" x14ac:dyDescent="0.2">
      <c r="A45" s="11">
        <v>30</v>
      </c>
      <c r="B45" s="11" t="s">
        <v>76</v>
      </c>
      <c r="C45" s="11" t="s">
        <v>31</v>
      </c>
      <c r="D45" s="12"/>
      <c r="E45" s="34"/>
      <c r="F45" s="34">
        <v>41.8</v>
      </c>
      <c r="G45" s="34"/>
      <c r="H45" s="34">
        <v>35</v>
      </c>
      <c r="I45" s="23">
        <v>30</v>
      </c>
      <c r="J45" s="23">
        <v>40</v>
      </c>
      <c r="K45" s="34"/>
      <c r="L45" s="34">
        <v>29.95</v>
      </c>
      <c r="M45" s="23"/>
      <c r="N45" s="23">
        <v>0</v>
      </c>
      <c r="O45" s="34"/>
      <c r="P45" s="34">
        <v>46</v>
      </c>
      <c r="Q45" s="23">
        <v>32.300000000000004</v>
      </c>
      <c r="R45" s="23">
        <v>48.56</v>
      </c>
      <c r="S45" s="23">
        <v>21.6</v>
      </c>
      <c r="T45" s="23">
        <v>36.799999999999997</v>
      </c>
      <c r="U45" s="23">
        <v>45</v>
      </c>
      <c r="V45" s="23">
        <v>47.5</v>
      </c>
      <c r="W45" s="13">
        <v>23</v>
      </c>
      <c r="X45" s="13">
        <v>34.200000000000003</v>
      </c>
      <c r="Y45" s="34"/>
      <c r="Z45" s="34"/>
      <c r="AA45" s="23">
        <v>19</v>
      </c>
      <c r="AB45" s="23">
        <v>36.5</v>
      </c>
      <c r="AC45" s="11">
        <v>30</v>
      </c>
      <c r="AD45" s="11" t="s">
        <v>76</v>
      </c>
      <c r="AE45" s="11" t="s">
        <v>31</v>
      </c>
      <c r="AF45" s="12"/>
      <c r="AG45" s="23"/>
      <c r="AH45" s="23"/>
      <c r="AI45" s="30"/>
      <c r="AJ45" s="30">
        <v>33.333333333333336</v>
      </c>
      <c r="AK45" s="31"/>
      <c r="AL45" s="31">
        <v>24.666666666666668</v>
      </c>
      <c r="AM45" s="31"/>
      <c r="AN45" s="23">
        <v>22.5</v>
      </c>
      <c r="AO45" s="23"/>
      <c r="AP45" s="23"/>
      <c r="AQ45" s="23"/>
      <c r="AR45" s="23">
        <v>41</v>
      </c>
      <c r="AS45" s="23"/>
      <c r="AT45" s="23">
        <v>17</v>
      </c>
      <c r="AU45" s="13"/>
      <c r="AV45" s="13">
        <v>25.966666666666669</v>
      </c>
      <c r="AW45" s="23"/>
      <c r="AX45" s="23"/>
      <c r="AY45" s="26">
        <f>(I45+Q45+S45+U45+W45+AA45)/6</f>
        <v>28.483333333333334</v>
      </c>
      <c r="AZ45" s="26">
        <f>(F45+H45+J45+L45+P45+R45+T45+V45+X45+AB45+AJ45+AL45+AN45+AR45+AT45+AV45)/16</f>
        <v>35.048541666666665</v>
      </c>
      <c r="BA45" s="32">
        <f t="shared" ref="BA45:BA51" si="17">AVERAGE(AY45:AZ45)</f>
        <v>31.7659375</v>
      </c>
      <c r="BB45" s="3">
        <f t="shared" si="16"/>
        <v>0</v>
      </c>
      <c r="BC45" s="3">
        <f t="shared" si="13"/>
        <v>1</v>
      </c>
      <c r="BD45" s="3">
        <f t="shared" si="13"/>
        <v>0</v>
      </c>
      <c r="BE45" s="3">
        <f t="shared" si="13"/>
        <v>1</v>
      </c>
      <c r="BF45" s="3">
        <f t="shared" si="13"/>
        <v>1</v>
      </c>
      <c r="BG45" s="3">
        <f t="shared" si="13"/>
        <v>1</v>
      </c>
      <c r="BH45" s="3">
        <f t="shared" si="13"/>
        <v>0</v>
      </c>
      <c r="BI45" s="3">
        <f t="shared" si="13"/>
        <v>1</v>
      </c>
      <c r="BJ45" s="3">
        <f t="shared" si="13"/>
        <v>0</v>
      </c>
      <c r="BK45" s="3">
        <f t="shared" si="13"/>
        <v>0</v>
      </c>
      <c r="BL45" s="3">
        <f t="shared" si="13"/>
        <v>0</v>
      </c>
      <c r="BM45" s="3">
        <f t="shared" si="13"/>
        <v>1</v>
      </c>
      <c r="BN45" s="3">
        <f t="shared" si="13"/>
        <v>1</v>
      </c>
      <c r="BO45" s="3">
        <f t="shared" si="13"/>
        <v>1</v>
      </c>
      <c r="BP45" s="3">
        <f t="shared" si="13"/>
        <v>1</v>
      </c>
      <c r="BQ45" s="3">
        <f t="shared" si="10"/>
        <v>1</v>
      </c>
      <c r="BR45" s="3">
        <f t="shared" si="10"/>
        <v>1</v>
      </c>
      <c r="BS45" s="3">
        <f t="shared" si="10"/>
        <v>1</v>
      </c>
      <c r="BT45" s="3">
        <f t="shared" si="10"/>
        <v>1</v>
      </c>
      <c r="BU45" s="3">
        <f t="shared" si="10"/>
        <v>1</v>
      </c>
      <c r="BV45" s="3">
        <f t="shared" si="10"/>
        <v>0</v>
      </c>
      <c r="BW45" s="3">
        <f t="shared" si="10"/>
        <v>0</v>
      </c>
      <c r="BX45" s="3">
        <f t="shared" si="10"/>
        <v>1</v>
      </c>
      <c r="BY45" s="3">
        <f t="shared" si="10"/>
        <v>1</v>
      </c>
      <c r="BZ45" s="3">
        <f t="shared" si="14"/>
        <v>0</v>
      </c>
      <c r="CA45" s="3">
        <f t="shared" si="14"/>
        <v>0</v>
      </c>
      <c r="CB45" s="3">
        <f t="shared" si="14"/>
        <v>0</v>
      </c>
      <c r="CC45" s="3">
        <f t="shared" si="14"/>
        <v>1</v>
      </c>
      <c r="CD45" s="3">
        <f t="shared" si="14"/>
        <v>0</v>
      </c>
      <c r="CE45" s="3">
        <f t="shared" si="14"/>
        <v>1</v>
      </c>
      <c r="CF45" s="3">
        <f t="shared" si="14"/>
        <v>0</v>
      </c>
      <c r="CG45" s="3">
        <f t="shared" si="14"/>
        <v>1</v>
      </c>
      <c r="CH45" s="3">
        <f t="shared" si="14"/>
        <v>0</v>
      </c>
      <c r="CI45" s="3">
        <f t="shared" si="14"/>
        <v>0</v>
      </c>
      <c r="CJ45" s="3">
        <f t="shared" si="14"/>
        <v>0</v>
      </c>
      <c r="CK45" s="3">
        <f t="shared" si="14"/>
        <v>1</v>
      </c>
      <c r="CL45" s="3">
        <f t="shared" si="14"/>
        <v>0</v>
      </c>
      <c r="CM45" s="3">
        <f t="shared" si="14"/>
        <v>1</v>
      </c>
      <c r="CN45" s="3">
        <f t="shared" si="14"/>
        <v>0</v>
      </c>
      <c r="CO45" s="3">
        <f t="shared" si="14"/>
        <v>1</v>
      </c>
      <c r="CP45" s="3">
        <f t="shared" si="15"/>
        <v>0</v>
      </c>
      <c r="CQ45" s="19">
        <f t="shared" si="15"/>
        <v>0</v>
      </c>
      <c r="CR45" s="4">
        <f t="shared" si="6"/>
        <v>6</v>
      </c>
      <c r="CV45" s="14"/>
      <c r="CX45" s="14"/>
      <c r="CY45" s="14"/>
    </row>
    <row r="46" spans="1:103" x14ac:dyDescent="0.2">
      <c r="A46" s="11">
        <v>31</v>
      </c>
      <c r="B46" s="11" t="s">
        <v>77</v>
      </c>
      <c r="C46" s="11" t="s">
        <v>31</v>
      </c>
      <c r="D46" s="12"/>
      <c r="E46" s="34"/>
      <c r="F46" s="34">
        <v>27.2</v>
      </c>
      <c r="G46" s="34"/>
      <c r="H46" s="34">
        <v>32.6</v>
      </c>
      <c r="I46" s="23">
        <v>30</v>
      </c>
      <c r="J46" s="23">
        <v>33.4</v>
      </c>
      <c r="K46" s="34"/>
      <c r="L46" s="34">
        <v>23.57</v>
      </c>
      <c r="M46" s="23"/>
      <c r="N46" s="23">
        <v>51.25</v>
      </c>
      <c r="O46" s="34"/>
      <c r="P46" s="34">
        <v>51</v>
      </c>
      <c r="Q46" s="23"/>
      <c r="R46" s="23">
        <v>54.760000000000005</v>
      </c>
      <c r="S46" s="23">
        <v>20.2</v>
      </c>
      <c r="T46" s="23">
        <v>27.4</v>
      </c>
      <c r="U46" s="23">
        <v>41</v>
      </c>
      <c r="V46" s="23">
        <v>45</v>
      </c>
      <c r="W46" s="13"/>
      <c r="X46" s="13">
        <v>35</v>
      </c>
      <c r="Y46" s="34"/>
      <c r="Z46" s="34">
        <v>30.2</v>
      </c>
      <c r="AA46" s="23">
        <v>23.5</v>
      </c>
      <c r="AB46" s="23">
        <v>28.6</v>
      </c>
      <c r="AC46" s="11">
        <v>31</v>
      </c>
      <c r="AD46" s="11" t="s">
        <v>77</v>
      </c>
      <c r="AE46" s="11" t="s">
        <v>31</v>
      </c>
      <c r="AF46" s="12"/>
      <c r="AG46" s="23">
        <v>37.666666666666664</v>
      </c>
      <c r="AH46" s="23"/>
      <c r="AI46" s="30"/>
      <c r="AJ46" s="30">
        <v>28.333333333333332</v>
      </c>
      <c r="AK46" s="31"/>
      <c r="AL46" s="31">
        <v>41.666666666666664</v>
      </c>
      <c r="AM46" s="31"/>
      <c r="AN46" s="23">
        <v>37.4</v>
      </c>
      <c r="AO46" s="23"/>
      <c r="AP46" s="23">
        <v>18</v>
      </c>
      <c r="AQ46" s="23"/>
      <c r="AR46" s="23">
        <v>25</v>
      </c>
      <c r="AS46" s="23">
        <v>5</v>
      </c>
      <c r="AT46" s="23">
        <v>16</v>
      </c>
      <c r="AU46" s="13"/>
      <c r="AV46" s="13">
        <v>44.25</v>
      </c>
      <c r="AW46" s="23"/>
      <c r="AX46" s="23">
        <v>28</v>
      </c>
      <c r="AY46" s="26">
        <f>(I46+S46+U46+AA46+AG46+AS46)/6</f>
        <v>26.227777777777778</v>
      </c>
      <c r="AZ46" s="26">
        <f>(F46+H46+J46+L46+N46+P46+R46+T46+V46+X46+Z46+AB46+AJ46+AL46+AN46+AP46+AR46+AT46+AV46+AX46)/20</f>
        <v>33.9315</v>
      </c>
      <c r="BA46" s="32">
        <f t="shared" si="17"/>
        <v>30.079638888888887</v>
      </c>
      <c r="BB46" s="3">
        <f t="shared" si="16"/>
        <v>0</v>
      </c>
      <c r="BC46" s="3">
        <f t="shared" si="13"/>
        <v>1</v>
      </c>
      <c r="BD46" s="3">
        <f t="shared" si="13"/>
        <v>0</v>
      </c>
      <c r="BE46" s="3">
        <f t="shared" si="13"/>
        <v>1</v>
      </c>
      <c r="BF46" s="3">
        <f t="shared" si="13"/>
        <v>1</v>
      </c>
      <c r="BG46" s="3">
        <f t="shared" si="13"/>
        <v>1</v>
      </c>
      <c r="BH46" s="3">
        <f t="shared" si="13"/>
        <v>0</v>
      </c>
      <c r="BI46" s="3">
        <f t="shared" si="13"/>
        <v>1</v>
      </c>
      <c r="BJ46" s="3">
        <f t="shared" si="13"/>
        <v>0</v>
      </c>
      <c r="BK46" s="3">
        <f t="shared" si="13"/>
        <v>1</v>
      </c>
      <c r="BL46" s="3">
        <f t="shared" si="13"/>
        <v>0</v>
      </c>
      <c r="BM46" s="3">
        <f t="shared" si="13"/>
        <v>1</v>
      </c>
      <c r="BN46" s="3">
        <f t="shared" si="13"/>
        <v>0</v>
      </c>
      <c r="BO46" s="3">
        <f t="shared" si="13"/>
        <v>1</v>
      </c>
      <c r="BP46" s="3">
        <f t="shared" si="13"/>
        <v>1</v>
      </c>
      <c r="BQ46" s="3">
        <f t="shared" si="10"/>
        <v>1</v>
      </c>
      <c r="BR46" s="3">
        <f t="shared" si="10"/>
        <v>1</v>
      </c>
      <c r="BS46" s="3">
        <f t="shared" si="10"/>
        <v>1</v>
      </c>
      <c r="BT46" s="3">
        <f t="shared" si="10"/>
        <v>0</v>
      </c>
      <c r="BU46" s="3">
        <f t="shared" si="10"/>
        <v>1</v>
      </c>
      <c r="BV46" s="3">
        <f t="shared" si="10"/>
        <v>0</v>
      </c>
      <c r="BW46" s="3">
        <f t="shared" si="10"/>
        <v>1</v>
      </c>
      <c r="BX46" s="3">
        <f t="shared" si="10"/>
        <v>1</v>
      </c>
      <c r="BY46" s="3">
        <f t="shared" si="10"/>
        <v>1</v>
      </c>
      <c r="BZ46" s="3">
        <f t="shared" si="14"/>
        <v>1</v>
      </c>
      <c r="CA46" s="3">
        <f t="shared" si="14"/>
        <v>0</v>
      </c>
      <c r="CB46" s="3">
        <f t="shared" si="14"/>
        <v>0</v>
      </c>
      <c r="CC46" s="3">
        <f t="shared" si="14"/>
        <v>1</v>
      </c>
      <c r="CD46" s="3">
        <f t="shared" si="14"/>
        <v>0</v>
      </c>
      <c r="CE46" s="3">
        <f t="shared" si="14"/>
        <v>1</v>
      </c>
      <c r="CF46" s="3">
        <f t="shared" si="14"/>
        <v>0</v>
      </c>
      <c r="CG46" s="3">
        <f t="shared" si="14"/>
        <v>1</v>
      </c>
      <c r="CH46" s="3">
        <f t="shared" si="14"/>
        <v>0</v>
      </c>
      <c r="CI46" s="3">
        <f t="shared" si="14"/>
        <v>1</v>
      </c>
      <c r="CJ46" s="3">
        <f t="shared" si="14"/>
        <v>0</v>
      </c>
      <c r="CK46" s="3">
        <f t="shared" si="14"/>
        <v>1</v>
      </c>
      <c r="CL46" s="3">
        <f t="shared" si="14"/>
        <v>1</v>
      </c>
      <c r="CM46" s="3">
        <f t="shared" si="14"/>
        <v>1</v>
      </c>
      <c r="CN46" s="3">
        <f t="shared" si="14"/>
        <v>0</v>
      </c>
      <c r="CO46" s="3">
        <f t="shared" si="14"/>
        <v>1</v>
      </c>
      <c r="CP46" s="3">
        <f t="shared" si="15"/>
        <v>0</v>
      </c>
      <c r="CQ46" s="19">
        <f t="shared" si="15"/>
        <v>1</v>
      </c>
      <c r="CR46" s="4">
        <f t="shared" si="6"/>
        <v>6</v>
      </c>
      <c r="CV46" s="14"/>
      <c r="CX46" s="14"/>
      <c r="CY46" s="14"/>
    </row>
    <row r="47" spans="1:103" x14ac:dyDescent="0.2">
      <c r="A47" s="11">
        <v>32</v>
      </c>
      <c r="B47" s="11" t="s">
        <v>78</v>
      </c>
      <c r="C47" s="11" t="s">
        <v>31</v>
      </c>
      <c r="D47" s="12"/>
      <c r="E47" s="34"/>
      <c r="F47" s="34">
        <v>42.4</v>
      </c>
      <c r="G47" s="34"/>
      <c r="H47" s="34">
        <v>111</v>
      </c>
      <c r="I47" s="23">
        <v>48.2</v>
      </c>
      <c r="J47" s="23">
        <v>67.83</v>
      </c>
      <c r="K47" s="34"/>
      <c r="L47" s="34">
        <v>64.45</v>
      </c>
      <c r="M47" s="23"/>
      <c r="N47" s="23">
        <v>76.666666666666671</v>
      </c>
      <c r="O47" s="34"/>
      <c r="P47" s="34">
        <v>112.2</v>
      </c>
      <c r="Q47" s="23">
        <v>67.175000000000011</v>
      </c>
      <c r="R47" s="23">
        <v>109.4</v>
      </c>
      <c r="S47" s="23">
        <v>53</v>
      </c>
      <c r="T47" s="23">
        <v>72</v>
      </c>
      <c r="U47" s="23">
        <v>45</v>
      </c>
      <c r="V47" s="23">
        <v>55</v>
      </c>
      <c r="W47" s="13">
        <v>45</v>
      </c>
      <c r="X47" s="13">
        <v>48.2</v>
      </c>
      <c r="Y47" s="34"/>
      <c r="Z47" s="34">
        <v>168.8</v>
      </c>
      <c r="AA47" s="23">
        <v>35</v>
      </c>
      <c r="AB47" s="23">
        <v>44.6</v>
      </c>
      <c r="AC47" s="11">
        <v>32</v>
      </c>
      <c r="AD47" s="11" t="s">
        <v>78</v>
      </c>
      <c r="AE47" s="11" t="s">
        <v>31</v>
      </c>
      <c r="AF47" s="12"/>
      <c r="AG47" s="23">
        <v>60.25</v>
      </c>
      <c r="AH47" s="23"/>
      <c r="AI47" s="29"/>
      <c r="AJ47" s="30"/>
      <c r="AK47" s="31"/>
      <c r="AL47" s="31">
        <v>63.333333333333336</v>
      </c>
      <c r="AM47" s="31"/>
      <c r="AN47" s="23">
        <v>80.2</v>
      </c>
      <c r="AO47" s="23"/>
      <c r="AP47" s="23">
        <v>85</v>
      </c>
      <c r="AQ47" s="23"/>
      <c r="AR47" s="23">
        <v>41.6</v>
      </c>
      <c r="AS47" s="23">
        <v>52.6</v>
      </c>
      <c r="AT47" s="23">
        <v>49.4</v>
      </c>
      <c r="AU47" s="23">
        <v>65</v>
      </c>
      <c r="AV47" s="13">
        <v>70.400000000000006</v>
      </c>
      <c r="AW47" s="23"/>
      <c r="AX47" s="23">
        <v>56.6</v>
      </c>
      <c r="AY47" s="27">
        <f>(I47+Q47+S47+U47+W47+AA47+AG47+AS47+AU47)/9</f>
        <v>52.358333333333334</v>
      </c>
      <c r="AZ47" s="27">
        <f>(F47+H47+J47+L47+N47+P47+R47+T47+V47+X47+Z47+AB47+AL47+AN47+AP47+AR47+AT47+AV47+AX47)/19</f>
        <v>74.688421052631583</v>
      </c>
      <c r="BA47" s="28">
        <f t="shared" si="17"/>
        <v>63.523377192982458</v>
      </c>
      <c r="BB47" s="3">
        <f t="shared" si="16"/>
        <v>0</v>
      </c>
      <c r="BC47" s="3">
        <f t="shared" si="13"/>
        <v>1</v>
      </c>
      <c r="BD47" s="3">
        <f t="shared" si="13"/>
        <v>0</v>
      </c>
      <c r="BE47" s="3">
        <f t="shared" si="13"/>
        <v>1</v>
      </c>
      <c r="BF47" s="3">
        <f t="shared" si="13"/>
        <v>1</v>
      </c>
      <c r="BG47" s="3">
        <f t="shared" si="13"/>
        <v>1</v>
      </c>
      <c r="BH47" s="3">
        <f t="shared" si="13"/>
        <v>0</v>
      </c>
      <c r="BI47" s="3">
        <f t="shared" si="13"/>
        <v>1</v>
      </c>
      <c r="BJ47" s="3">
        <f t="shared" si="13"/>
        <v>0</v>
      </c>
      <c r="BK47" s="3">
        <f t="shared" si="13"/>
        <v>1</v>
      </c>
      <c r="BL47" s="3">
        <f t="shared" si="13"/>
        <v>0</v>
      </c>
      <c r="BM47" s="3">
        <f t="shared" si="13"/>
        <v>1</v>
      </c>
      <c r="BN47" s="3">
        <f t="shared" si="13"/>
        <v>1</v>
      </c>
      <c r="BO47" s="3">
        <f t="shared" si="13"/>
        <v>1</v>
      </c>
      <c r="BP47" s="3">
        <f t="shared" si="13"/>
        <v>1</v>
      </c>
      <c r="BQ47" s="3">
        <f t="shared" si="10"/>
        <v>1</v>
      </c>
      <c r="BR47" s="3">
        <f t="shared" si="10"/>
        <v>1</v>
      </c>
      <c r="BS47" s="3">
        <f t="shared" si="10"/>
        <v>1</v>
      </c>
      <c r="BT47" s="3">
        <f t="shared" si="10"/>
        <v>1</v>
      </c>
      <c r="BU47" s="3">
        <f t="shared" si="10"/>
        <v>1</v>
      </c>
      <c r="BV47" s="3">
        <f t="shared" si="10"/>
        <v>0</v>
      </c>
      <c r="BW47" s="3">
        <f t="shared" si="10"/>
        <v>1</v>
      </c>
      <c r="BX47" s="3">
        <f t="shared" si="10"/>
        <v>1</v>
      </c>
      <c r="BY47" s="3">
        <f t="shared" si="10"/>
        <v>1</v>
      </c>
      <c r="BZ47" s="3">
        <f t="shared" si="14"/>
        <v>1</v>
      </c>
      <c r="CA47" s="3">
        <f t="shared" si="14"/>
        <v>0</v>
      </c>
      <c r="CB47" s="3">
        <f>IF(AJ47&gt;0,1,0)</f>
        <v>0</v>
      </c>
      <c r="CC47" s="3" t="e">
        <f>IF(#REF!&gt;0,1,0)</f>
        <v>#REF!</v>
      </c>
      <c r="CD47" s="3">
        <f t="shared" si="14"/>
        <v>0</v>
      </c>
      <c r="CE47" s="3">
        <f t="shared" si="14"/>
        <v>1</v>
      </c>
      <c r="CF47" s="3">
        <f t="shared" si="14"/>
        <v>0</v>
      </c>
      <c r="CG47" s="3">
        <f t="shared" si="14"/>
        <v>1</v>
      </c>
      <c r="CH47" s="3">
        <f t="shared" si="14"/>
        <v>0</v>
      </c>
      <c r="CI47" s="3">
        <f t="shared" si="14"/>
        <v>1</v>
      </c>
      <c r="CJ47" s="3">
        <f t="shared" si="14"/>
        <v>0</v>
      </c>
      <c r="CK47" s="3">
        <f t="shared" si="14"/>
        <v>1</v>
      </c>
      <c r="CL47" s="3">
        <f t="shared" si="14"/>
        <v>1</v>
      </c>
      <c r="CM47" s="3">
        <f t="shared" si="14"/>
        <v>1</v>
      </c>
      <c r="CN47" s="3">
        <f t="shared" si="14"/>
        <v>1</v>
      </c>
      <c r="CO47" s="3">
        <f t="shared" si="14"/>
        <v>1</v>
      </c>
      <c r="CP47" s="3">
        <f t="shared" si="15"/>
        <v>0</v>
      </c>
      <c r="CQ47" s="19">
        <f t="shared" si="15"/>
        <v>1</v>
      </c>
      <c r="CR47" s="4">
        <f t="shared" si="6"/>
        <v>9</v>
      </c>
      <c r="CV47" s="14"/>
      <c r="CX47" s="14"/>
      <c r="CY47" s="14"/>
    </row>
    <row r="48" spans="1:103" x14ac:dyDescent="0.2">
      <c r="A48" s="11">
        <v>33</v>
      </c>
      <c r="B48" s="11" t="s">
        <v>79</v>
      </c>
      <c r="C48" s="11" t="s">
        <v>31</v>
      </c>
      <c r="D48" s="12"/>
      <c r="E48" s="34">
        <v>96</v>
      </c>
      <c r="F48" s="34">
        <v>113.8</v>
      </c>
      <c r="G48" s="34"/>
      <c r="H48" s="34">
        <v>128</v>
      </c>
      <c r="I48" s="23">
        <v>92.17</v>
      </c>
      <c r="J48" s="23">
        <v>112.86</v>
      </c>
      <c r="K48" s="34"/>
      <c r="L48" s="34">
        <v>80.930000000000007</v>
      </c>
      <c r="M48" s="23"/>
      <c r="N48" s="23">
        <v>130</v>
      </c>
      <c r="O48" s="34"/>
      <c r="P48" s="34">
        <v>144.6</v>
      </c>
      <c r="Q48" s="23">
        <v>107.95</v>
      </c>
      <c r="R48" s="23">
        <v>158.19999999999999</v>
      </c>
      <c r="S48" s="23">
        <v>80.599999999999994</v>
      </c>
      <c r="T48" s="23">
        <v>121</v>
      </c>
      <c r="U48" s="23">
        <v>50</v>
      </c>
      <c r="V48" s="23">
        <v>55</v>
      </c>
      <c r="W48" s="13">
        <v>53</v>
      </c>
      <c r="X48" s="13">
        <v>104.8</v>
      </c>
      <c r="Y48" s="34"/>
      <c r="Z48" s="34">
        <v>165</v>
      </c>
      <c r="AA48" s="23">
        <v>92</v>
      </c>
      <c r="AB48" s="23">
        <v>128</v>
      </c>
      <c r="AC48" s="11">
        <v>33</v>
      </c>
      <c r="AD48" s="11" t="s">
        <v>79</v>
      </c>
      <c r="AE48" s="11" t="s">
        <v>31</v>
      </c>
      <c r="AF48" s="12"/>
      <c r="AG48" s="23">
        <v>108</v>
      </c>
      <c r="AH48" s="23"/>
      <c r="AI48" s="30"/>
      <c r="AJ48" s="30">
        <v>105</v>
      </c>
      <c r="AK48" s="31"/>
      <c r="AL48" s="31">
        <v>147.66666666666666</v>
      </c>
      <c r="AM48" s="31"/>
      <c r="AN48" s="23">
        <v>116.66666666666667</v>
      </c>
      <c r="AO48" s="23"/>
      <c r="AP48" s="23">
        <v>128.25</v>
      </c>
      <c r="AQ48" s="23">
        <v>82.5</v>
      </c>
      <c r="AR48" s="23">
        <v>114.4</v>
      </c>
      <c r="AS48" s="23">
        <v>57.6</v>
      </c>
      <c r="AT48" s="23">
        <v>175.2</v>
      </c>
      <c r="AU48" s="13"/>
      <c r="AV48" s="13">
        <v>108</v>
      </c>
      <c r="AW48" s="23"/>
      <c r="AX48" s="23">
        <v>96.8</v>
      </c>
      <c r="AY48" s="27">
        <f>(E48+I48+Q48+S48+U48+W48+AA48+AG48+AQ48+AS48)/10</f>
        <v>81.981999999999999</v>
      </c>
      <c r="AZ48" s="27">
        <f>(F48+H48+J48+L48+N48+P48+R48+T48+V48+X48+Z48+AB48+AJ48+AL48+AN48+AP48+AR48+AT48+AV48+AX48)/20</f>
        <v>121.70866666666669</v>
      </c>
      <c r="BA48" s="28">
        <f t="shared" si="17"/>
        <v>101.84533333333334</v>
      </c>
      <c r="BB48" s="3">
        <f t="shared" si="16"/>
        <v>1</v>
      </c>
      <c r="BC48" s="3">
        <f t="shared" si="13"/>
        <v>1</v>
      </c>
      <c r="BD48" s="3">
        <f t="shared" si="13"/>
        <v>0</v>
      </c>
      <c r="BE48" s="3">
        <f t="shared" si="13"/>
        <v>1</v>
      </c>
      <c r="BF48" s="3">
        <f t="shared" si="13"/>
        <v>1</v>
      </c>
      <c r="BG48" s="3">
        <f t="shared" si="13"/>
        <v>1</v>
      </c>
      <c r="BH48" s="3">
        <f t="shared" si="13"/>
        <v>0</v>
      </c>
      <c r="BI48" s="3">
        <f t="shared" si="13"/>
        <v>1</v>
      </c>
      <c r="BJ48" s="3">
        <f t="shared" si="13"/>
        <v>0</v>
      </c>
      <c r="BK48" s="3">
        <f t="shared" si="13"/>
        <v>1</v>
      </c>
      <c r="BL48" s="3">
        <f t="shared" si="13"/>
        <v>0</v>
      </c>
      <c r="BM48" s="3">
        <f t="shared" si="13"/>
        <v>1</v>
      </c>
      <c r="BN48" s="3">
        <f t="shared" si="13"/>
        <v>1</v>
      </c>
      <c r="BO48" s="3">
        <f t="shared" si="13"/>
        <v>1</v>
      </c>
      <c r="BP48" s="3">
        <f t="shared" si="13"/>
        <v>1</v>
      </c>
      <c r="BQ48" s="3">
        <f t="shared" si="10"/>
        <v>1</v>
      </c>
      <c r="BR48" s="3">
        <f t="shared" si="10"/>
        <v>1</v>
      </c>
      <c r="BS48" s="3">
        <f t="shared" si="10"/>
        <v>1</v>
      </c>
      <c r="BT48" s="3">
        <f t="shared" si="10"/>
        <v>1</v>
      </c>
      <c r="BU48" s="3">
        <f t="shared" si="10"/>
        <v>1</v>
      </c>
      <c r="BV48" s="3">
        <f t="shared" si="10"/>
        <v>0</v>
      </c>
      <c r="BW48" s="3">
        <f t="shared" si="10"/>
        <v>1</v>
      </c>
      <c r="BX48" s="3">
        <f t="shared" si="10"/>
        <v>1</v>
      </c>
      <c r="BY48" s="3">
        <f t="shared" si="10"/>
        <v>1</v>
      </c>
      <c r="BZ48" s="3">
        <f t="shared" si="14"/>
        <v>1</v>
      </c>
      <c r="CA48" s="3">
        <f t="shared" si="14"/>
        <v>0</v>
      </c>
      <c r="CB48" s="3">
        <f t="shared" si="14"/>
        <v>0</v>
      </c>
      <c r="CC48" s="3">
        <f t="shared" si="14"/>
        <v>1</v>
      </c>
      <c r="CD48" s="3">
        <f t="shared" si="14"/>
        <v>0</v>
      </c>
      <c r="CE48" s="3">
        <f t="shared" si="14"/>
        <v>1</v>
      </c>
      <c r="CF48" s="3">
        <f t="shared" si="14"/>
        <v>0</v>
      </c>
      <c r="CG48" s="3">
        <f t="shared" si="14"/>
        <v>1</v>
      </c>
      <c r="CH48" s="3">
        <f t="shared" si="14"/>
        <v>0</v>
      </c>
      <c r="CI48" s="3">
        <f t="shared" si="14"/>
        <v>1</v>
      </c>
      <c r="CJ48" s="3">
        <f t="shared" si="14"/>
        <v>1</v>
      </c>
      <c r="CK48" s="3">
        <f t="shared" si="14"/>
        <v>1</v>
      </c>
      <c r="CL48" s="3">
        <f t="shared" si="14"/>
        <v>1</v>
      </c>
      <c r="CM48" s="3">
        <f t="shared" si="14"/>
        <v>1</v>
      </c>
      <c r="CN48" s="3">
        <f t="shared" si="14"/>
        <v>0</v>
      </c>
      <c r="CO48" s="3">
        <f t="shared" si="14"/>
        <v>1</v>
      </c>
      <c r="CP48" s="3">
        <f t="shared" si="15"/>
        <v>0</v>
      </c>
      <c r="CQ48" s="19">
        <f t="shared" si="15"/>
        <v>1</v>
      </c>
      <c r="CR48" s="4">
        <f t="shared" si="6"/>
        <v>10</v>
      </c>
      <c r="CV48" s="14"/>
      <c r="CX48" s="14"/>
      <c r="CY48" s="14"/>
    </row>
    <row r="49" spans="1:103" x14ac:dyDescent="0.2">
      <c r="A49" s="11">
        <v>34</v>
      </c>
      <c r="B49" s="11" t="s">
        <v>80</v>
      </c>
      <c r="C49" s="11" t="s">
        <v>31</v>
      </c>
      <c r="D49" s="12"/>
      <c r="E49" s="34"/>
      <c r="F49" s="34">
        <v>34.4</v>
      </c>
      <c r="G49" s="34"/>
      <c r="H49" s="34">
        <v>50.8</v>
      </c>
      <c r="I49" s="23">
        <v>32.5</v>
      </c>
      <c r="J49" s="23">
        <v>38.22</v>
      </c>
      <c r="K49" s="34"/>
      <c r="L49" s="34">
        <v>31.147500000000001</v>
      </c>
      <c r="M49" s="23"/>
      <c r="N49" s="23">
        <v>41</v>
      </c>
      <c r="O49" s="34"/>
      <c r="P49" s="34">
        <v>40</v>
      </c>
      <c r="Q49" s="23"/>
      <c r="R49" s="23">
        <v>39.96</v>
      </c>
      <c r="S49" s="23">
        <v>28.6</v>
      </c>
      <c r="T49" s="23">
        <v>33.4</v>
      </c>
      <c r="U49" s="23">
        <v>37.5</v>
      </c>
      <c r="V49" s="23">
        <v>42.5</v>
      </c>
      <c r="W49" s="13"/>
      <c r="X49" s="22">
        <v>28.4</v>
      </c>
      <c r="Y49" s="34"/>
      <c r="Z49" s="34">
        <v>31</v>
      </c>
      <c r="AA49" s="23">
        <v>34</v>
      </c>
      <c r="AB49" s="23">
        <v>38</v>
      </c>
      <c r="AC49" s="11">
        <v>34</v>
      </c>
      <c r="AD49" s="11" t="s">
        <v>80</v>
      </c>
      <c r="AE49" s="11" t="s">
        <v>31</v>
      </c>
      <c r="AF49" s="12"/>
      <c r="AG49" s="23">
        <v>37.200000000000003</v>
      </c>
      <c r="AH49" s="23"/>
      <c r="AI49" s="29"/>
      <c r="AJ49" s="30">
        <v>28.25</v>
      </c>
      <c r="AK49" s="31"/>
      <c r="AL49" s="31">
        <v>39.666666666666664</v>
      </c>
      <c r="AM49" s="31"/>
      <c r="AN49" s="23">
        <v>25.4</v>
      </c>
      <c r="AO49" s="23"/>
      <c r="AP49" s="23">
        <v>34.666666666666664</v>
      </c>
      <c r="AQ49" s="23"/>
      <c r="AR49" s="23">
        <v>36.4</v>
      </c>
      <c r="AS49" s="23"/>
      <c r="AT49" s="23">
        <v>39.4</v>
      </c>
      <c r="AU49" s="13"/>
      <c r="AV49" s="13">
        <v>27</v>
      </c>
      <c r="AW49" s="23"/>
      <c r="AX49" s="23">
        <v>29.2</v>
      </c>
      <c r="AY49" s="27">
        <f>(I49+S49+U49+AA49+AG49)/5</f>
        <v>33.96</v>
      </c>
      <c r="AZ49" s="27">
        <f>(F49+H49+J49+L49+N49+P49+R49+T49+V49+X49+Z49+AB49+AJ49+AL49+AN49+AP49+AR49+AT49+AV49+AX49)/20</f>
        <v>35.440541666666661</v>
      </c>
      <c r="BA49" s="28">
        <f t="shared" si="17"/>
        <v>34.700270833333335</v>
      </c>
      <c r="BB49" s="3">
        <f t="shared" si="16"/>
        <v>0</v>
      </c>
      <c r="BC49" s="3">
        <f t="shared" si="13"/>
        <v>1</v>
      </c>
      <c r="BD49" s="3">
        <f>IF(G49&gt;0,1,0)</f>
        <v>0</v>
      </c>
      <c r="BE49" s="3">
        <f t="shared" si="13"/>
        <v>1</v>
      </c>
      <c r="BF49" s="3">
        <f t="shared" si="13"/>
        <v>1</v>
      </c>
      <c r="BG49" s="3">
        <f t="shared" si="13"/>
        <v>1</v>
      </c>
      <c r="BH49" s="3">
        <f t="shared" si="13"/>
        <v>0</v>
      </c>
      <c r="BI49" s="3">
        <f t="shared" si="13"/>
        <v>1</v>
      </c>
      <c r="BJ49" s="3">
        <f t="shared" si="13"/>
        <v>0</v>
      </c>
      <c r="BK49" s="3">
        <f t="shared" si="13"/>
        <v>1</v>
      </c>
      <c r="BL49" s="3">
        <f t="shared" si="13"/>
        <v>0</v>
      </c>
      <c r="BM49" s="3">
        <f t="shared" si="13"/>
        <v>1</v>
      </c>
      <c r="BN49" s="3">
        <f t="shared" si="13"/>
        <v>0</v>
      </c>
      <c r="BO49" s="3">
        <f t="shared" si="13"/>
        <v>1</v>
      </c>
      <c r="BP49" s="3">
        <f t="shared" si="13"/>
        <v>1</v>
      </c>
      <c r="BQ49" s="3">
        <f t="shared" si="10"/>
        <v>1</v>
      </c>
      <c r="BR49" s="3">
        <f t="shared" si="10"/>
        <v>1</v>
      </c>
      <c r="BS49" s="3">
        <f t="shared" si="10"/>
        <v>1</v>
      </c>
      <c r="BT49" s="3" t="e">
        <f>IF(#REF!&gt;0,1,0)</f>
        <v>#REF!</v>
      </c>
      <c r="BU49" s="3">
        <f>IF(W49&gt;0,1,0)</f>
        <v>0</v>
      </c>
      <c r="BV49" s="3">
        <f t="shared" si="10"/>
        <v>0</v>
      </c>
      <c r="BW49" s="3">
        <f t="shared" si="10"/>
        <v>1</v>
      </c>
      <c r="BX49" s="3">
        <f t="shared" si="10"/>
        <v>1</v>
      </c>
      <c r="BY49" s="3">
        <f t="shared" si="10"/>
        <v>1</v>
      </c>
      <c r="BZ49" s="3">
        <f t="shared" si="14"/>
        <v>1</v>
      </c>
      <c r="CA49" s="3">
        <f t="shared" si="14"/>
        <v>0</v>
      </c>
      <c r="CB49" s="3">
        <f>IF(AJ49&gt;0,1,0)</f>
        <v>1</v>
      </c>
      <c r="CC49" s="3" t="e">
        <f>IF(#REF!&gt;0,1,0)</f>
        <v>#REF!</v>
      </c>
      <c r="CD49" s="3">
        <f t="shared" si="14"/>
        <v>0</v>
      </c>
      <c r="CE49" s="3">
        <f t="shared" si="14"/>
        <v>1</v>
      </c>
      <c r="CF49" s="3">
        <f t="shared" si="14"/>
        <v>0</v>
      </c>
      <c r="CG49" s="3">
        <f t="shared" si="14"/>
        <v>1</v>
      </c>
      <c r="CH49" s="3">
        <f t="shared" si="14"/>
        <v>0</v>
      </c>
      <c r="CI49" s="3">
        <f t="shared" si="14"/>
        <v>1</v>
      </c>
      <c r="CJ49" s="3">
        <f t="shared" si="14"/>
        <v>0</v>
      </c>
      <c r="CK49" s="3">
        <f t="shared" si="14"/>
        <v>1</v>
      </c>
      <c r="CL49" s="3">
        <f t="shared" si="14"/>
        <v>0</v>
      </c>
      <c r="CM49" s="3">
        <f t="shared" si="14"/>
        <v>1</v>
      </c>
      <c r="CN49" s="3">
        <f t="shared" si="14"/>
        <v>0</v>
      </c>
      <c r="CO49" s="3">
        <f t="shared" si="14"/>
        <v>1</v>
      </c>
      <c r="CP49" s="3">
        <f t="shared" si="15"/>
        <v>0</v>
      </c>
      <c r="CQ49" s="19">
        <f t="shared" si="15"/>
        <v>1</v>
      </c>
      <c r="CR49" s="4" t="e">
        <f t="shared" si="6"/>
        <v>#REF!</v>
      </c>
      <c r="CV49" s="14"/>
      <c r="CX49" s="14"/>
      <c r="CY49" s="14"/>
    </row>
    <row r="50" spans="1:103" x14ac:dyDescent="0.2">
      <c r="A50" s="11">
        <v>35</v>
      </c>
      <c r="B50" s="11" t="s">
        <v>81</v>
      </c>
      <c r="C50" s="11" t="s">
        <v>31</v>
      </c>
      <c r="D50" s="12"/>
      <c r="E50" s="34"/>
      <c r="F50" s="34">
        <v>51.5</v>
      </c>
      <c r="G50" s="34"/>
      <c r="H50" s="34">
        <v>58</v>
      </c>
      <c r="I50" s="23">
        <v>55</v>
      </c>
      <c r="J50" s="23">
        <v>55.75</v>
      </c>
      <c r="K50" s="34"/>
      <c r="L50" s="34">
        <v>37.6</v>
      </c>
      <c r="M50" s="23"/>
      <c r="N50" s="23">
        <v>55</v>
      </c>
      <c r="O50" s="34"/>
      <c r="P50" s="34">
        <v>51</v>
      </c>
      <c r="Q50" s="23">
        <v>43.4</v>
      </c>
      <c r="R50" s="23">
        <v>57.975000000000001</v>
      </c>
      <c r="S50" s="23">
        <v>26.8</v>
      </c>
      <c r="T50" s="23">
        <v>26.8</v>
      </c>
      <c r="U50" s="23">
        <v>41</v>
      </c>
      <c r="V50" s="23">
        <v>45</v>
      </c>
      <c r="W50" s="13"/>
      <c r="X50" s="22">
        <v>39.25</v>
      </c>
      <c r="Y50" s="34"/>
      <c r="Z50" s="34">
        <v>50</v>
      </c>
      <c r="AA50" s="23">
        <v>26</v>
      </c>
      <c r="AB50" s="23">
        <v>58.333333333333336</v>
      </c>
      <c r="AC50" s="11">
        <v>35</v>
      </c>
      <c r="AD50" s="11" t="s">
        <v>81</v>
      </c>
      <c r="AE50" s="11" t="s">
        <v>31</v>
      </c>
      <c r="AF50" s="12"/>
      <c r="AG50" s="23">
        <v>63</v>
      </c>
      <c r="AH50" s="23"/>
      <c r="AI50" s="30">
        <v>32</v>
      </c>
      <c r="AJ50" s="30">
        <v>40.5</v>
      </c>
      <c r="AK50" s="31"/>
      <c r="AL50" s="31">
        <v>37.333333333333336</v>
      </c>
      <c r="AM50" s="31"/>
      <c r="AN50" s="23">
        <v>47</v>
      </c>
      <c r="AO50" s="23"/>
      <c r="AP50" s="23">
        <v>50</v>
      </c>
      <c r="AQ50" s="23"/>
      <c r="AR50" s="23">
        <v>56.75</v>
      </c>
      <c r="AS50" s="23">
        <v>19.2</v>
      </c>
      <c r="AT50" s="23">
        <v>53.2</v>
      </c>
      <c r="AU50" s="13"/>
      <c r="AV50" s="13">
        <v>43.78</v>
      </c>
      <c r="AW50" s="23"/>
      <c r="AX50" s="23">
        <v>43</v>
      </c>
      <c r="AY50" s="27">
        <f>(I50+Q50+S50+U50+AA50+AG50+AI50+AS50)/8</f>
        <v>38.299999999999997</v>
      </c>
      <c r="AZ50" s="27">
        <f>(F50+H50+J50+L50+N50+P50+R50+T50+V50+X50+Z50+AB50+AJ50+AL50+AN50+AP50+AR50+AT50+AV50+AX50)/20</f>
        <v>47.888583333333337</v>
      </c>
      <c r="BA50" s="28">
        <f t="shared" si="17"/>
        <v>43.094291666666663</v>
      </c>
      <c r="BB50" s="3">
        <f t="shared" si="16"/>
        <v>0</v>
      </c>
      <c r="BC50" s="3">
        <f t="shared" si="13"/>
        <v>1</v>
      </c>
      <c r="BD50" s="3">
        <f t="shared" si="13"/>
        <v>0</v>
      </c>
      <c r="BE50" s="3">
        <f t="shared" si="13"/>
        <v>1</v>
      </c>
      <c r="BF50" s="3">
        <f t="shared" si="13"/>
        <v>1</v>
      </c>
      <c r="BG50" s="3">
        <f t="shared" si="13"/>
        <v>1</v>
      </c>
      <c r="BH50" s="3">
        <f t="shared" si="13"/>
        <v>0</v>
      </c>
      <c r="BI50" s="3">
        <f t="shared" si="13"/>
        <v>1</v>
      </c>
      <c r="BJ50" s="3">
        <f t="shared" si="13"/>
        <v>0</v>
      </c>
      <c r="BK50" s="3">
        <f t="shared" si="13"/>
        <v>1</v>
      </c>
      <c r="BL50" s="3">
        <f t="shared" si="13"/>
        <v>0</v>
      </c>
      <c r="BM50" s="3">
        <f t="shared" si="13"/>
        <v>1</v>
      </c>
      <c r="BN50" s="3">
        <f t="shared" si="13"/>
        <v>1</v>
      </c>
      <c r="BO50" s="3">
        <f t="shared" si="13"/>
        <v>1</v>
      </c>
      <c r="BP50" s="3">
        <f t="shared" si="13"/>
        <v>1</v>
      </c>
      <c r="BQ50" s="3">
        <f t="shared" si="10"/>
        <v>1</v>
      </c>
      <c r="BR50" s="3">
        <f t="shared" si="10"/>
        <v>1</v>
      </c>
      <c r="BS50" s="3">
        <f t="shared" si="10"/>
        <v>1</v>
      </c>
      <c r="BT50" s="3" t="e">
        <f>IF(#REF!&gt;0,1,0)</f>
        <v>#REF!</v>
      </c>
      <c r="BU50" s="3">
        <f>IF(W50&gt;0,1,0)</f>
        <v>0</v>
      </c>
      <c r="BV50" s="3">
        <f t="shared" si="10"/>
        <v>0</v>
      </c>
      <c r="BW50" s="3">
        <f t="shared" si="10"/>
        <v>1</v>
      </c>
      <c r="BX50" s="3">
        <f t="shared" si="10"/>
        <v>1</v>
      </c>
      <c r="BY50" s="3">
        <f t="shared" si="10"/>
        <v>1</v>
      </c>
      <c r="BZ50" s="3">
        <f t="shared" si="14"/>
        <v>1</v>
      </c>
      <c r="CA50" s="3">
        <f t="shared" si="14"/>
        <v>0</v>
      </c>
      <c r="CB50" s="3">
        <f t="shared" si="14"/>
        <v>1</v>
      </c>
      <c r="CC50" s="3">
        <f t="shared" si="14"/>
        <v>1</v>
      </c>
      <c r="CD50" s="3">
        <f t="shared" si="14"/>
        <v>0</v>
      </c>
      <c r="CE50" s="3">
        <f t="shared" si="14"/>
        <v>1</v>
      </c>
      <c r="CF50" s="3">
        <f t="shared" si="14"/>
        <v>0</v>
      </c>
      <c r="CG50" s="3">
        <f t="shared" si="14"/>
        <v>1</v>
      </c>
      <c r="CH50" s="3">
        <f t="shared" si="14"/>
        <v>0</v>
      </c>
      <c r="CI50" s="3">
        <f t="shared" si="14"/>
        <v>1</v>
      </c>
      <c r="CJ50" s="3">
        <f t="shared" si="14"/>
        <v>0</v>
      </c>
      <c r="CK50" s="3">
        <f t="shared" si="14"/>
        <v>1</v>
      </c>
      <c r="CL50" s="3">
        <f t="shared" si="14"/>
        <v>1</v>
      </c>
      <c r="CM50" s="3">
        <f t="shared" si="14"/>
        <v>1</v>
      </c>
      <c r="CN50" s="3">
        <f t="shared" si="14"/>
        <v>0</v>
      </c>
      <c r="CO50" s="3">
        <f t="shared" si="14"/>
        <v>1</v>
      </c>
      <c r="CP50" s="3">
        <f t="shared" si="15"/>
        <v>0</v>
      </c>
      <c r="CQ50" s="19">
        <f t="shared" si="15"/>
        <v>1</v>
      </c>
      <c r="CR50" s="4" t="e">
        <f t="shared" si="6"/>
        <v>#REF!</v>
      </c>
      <c r="CV50" s="14"/>
      <c r="CX50" s="14"/>
      <c r="CY50" s="14"/>
    </row>
    <row r="51" spans="1:103" x14ac:dyDescent="0.2">
      <c r="A51" s="11">
        <v>36</v>
      </c>
      <c r="B51" s="11" t="s">
        <v>82</v>
      </c>
      <c r="C51" s="11" t="s">
        <v>31</v>
      </c>
      <c r="D51" s="12"/>
      <c r="E51" s="34">
        <v>95.25</v>
      </c>
      <c r="F51" s="34">
        <v>131.4</v>
      </c>
      <c r="G51" s="34">
        <v>106</v>
      </c>
      <c r="H51" s="34">
        <v>163</v>
      </c>
      <c r="I51" s="23">
        <v>98</v>
      </c>
      <c r="J51" s="23">
        <v>108.33</v>
      </c>
      <c r="K51" s="34">
        <v>79.33</v>
      </c>
      <c r="L51" s="34">
        <v>132</v>
      </c>
      <c r="M51" s="23"/>
      <c r="N51" s="23">
        <v>114.4</v>
      </c>
      <c r="O51" s="34"/>
      <c r="P51" s="34">
        <v>132</v>
      </c>
      <c r="Q51" s="23">
        <v>94.97999999999999</v>
      </c>
      <c r="R51" s="23">
        <v>172</v>
      </c>
      <c r="S51" s="23">
        <v>76</v>
      </c>
      <c r="T51" s="23">
        <v>116</v>
      </c>
      <c r="U51" s="23">
        <v>62.5</v>
      </c>
      <c r="V51" s="23">
        <v>85</v>
      </c>
      <c r="W51" s="13">
        <v>104</v>
      </c>
      <c r="X51" s="13">
        <v>150.80000000000001</v>
      </c>
      <c r="Y51" s="34">
        <v>71</v>
      </c>
      <c r="Z51" s="34">
        <v>113</v>
      </c>
      <c r="AA51" s="23">
        <v>87.75</v>
      </c>
      <c r="AB51" s="23">
        <v>149.80000000000001</v>
      </c>
      <c r="AC51" s="11">
        <v>36</v>
      </c>
      <c r="AD51" s="11" t="s">
        <v>82</v>
      </c>
      <c r="AE51" s="11" t="s">
        <v>31</v>
      </c>
      <c r="AF51" s="12"/>
      <c r="AG51" s="23">
        <v>107.4</v>
      </c>
      <c r="AH51" s="23">
        <v>115.33333333333333</v>
      </c>
      <c r="AI51" s="30">
        <v>97.333333333333329</v>
      </c>
      <c r="AJ51" s="30">
        <v>136.5</v>
      </c>
      <c r="AK51" s="31">
        <v>32.666666666666664</v>
      </c>
      <c r="AL51" s="31">
        <v>151.66666666666666</v>
      </c>
      <c r="AM51" s="31">
        <v>92</v>
      </c>
      <c r="AN51" s="23">
        <v>92</v>
      </c>
      <c r="AO51" s="23"/>
      <c r="AP51" s="23">
        <v>142</v>
      </c>
      <c r="AQ51" s="23">
        <v>81.5</v>
      </c>
      <c r="AR51" s="23">
        <v>150</v>
      </c>
      <c r="AS51" s="23">
        <v>95</v>
      </c>
      <c r="AT51" s="23">
        <v>122</v>
      </c>
      <c r="AU51" s="13">
        <v>98.45</v>
      </c>
      <c r="AV51" s="13">
        <v>128.4</v>
      </c>
      <c r="AW51" s="23">
        <v>105</v>
      </c>
      <c r="AX51" s="23">
        <v>135.6</v>
      </c>
      <c r="AY51" s="27">
        <f>(E51+G51+I51+K51+Q51+S51+U51+W51+Y51+AA51+AG51+AI51+AK51+AM51+AQ51+AS51+AU51+AW51)/18</f>
        <v>88.00888888888889</v>
      </c>
      <c r="AZ51" s="27">
        <f>(F51+H51+J51+L51+N51+P51+R51+T51+V51+X51+Z51+AB51+AH51+AJ51+AL51+AN51+AP51+AR51+AT51+AV51+AX51)/21</f>
        <v>130.53476190476189</v>
      </c>
      <c r="BA51" s="28">
        <f t="shared" si="17"/>
        <v>109.27182539682539</v>
      </c>
      <c r="BB51" s="3">
        <f t="shared" si="16"/>
        <v>1</v>
      </c>
      <c r="BC51" s="3">
        <f t="shared" si="13"/>
        <v>1</v>
      </c>
      <c r="BD51" s="3">
        <f t="shared" si="13"/>
        <v>1</v>
      </c>
      <c r="BE51" s="3">
        <f t="shared" si="13"/>
        <v>1</v>
      </c>
      <c r="BF51" s="3">
        <f t="shared" si="13"/>
        <v>1</v>
      </c>
      <c r="BG51" s="3">
        <f t="shared" si="13"/>
        <v>1</v>
      </c>
      <c r="BH51" s="3">
        <f t="shared" si="13"/>
        <v>1</v>
      </c>
      <c r="BI51" s="3">
        <f t="shared" si="13"/>
        <v>1</v>
      </c>
      <c r="BJ51" s="3">
        <f t="shared" si="13"/>
        <v>0</v>
      </c>
      <c r="BK51" s="3">
        <f t="shared" si="13"/>
        <v>1</v>
      </c>
      <c r="BL51" s="3">
        <f t="shared" si="13"/>
        <v>0</v>
      </c>
      <c r="BM51" s="3">
        <f t="shared" si="13"/>
        <v>1</v>
      </c>
      <c r="BN51" s="3">
        <f t="shared" si="13"/>
        <v>1</v>
      </c>
      <c r="BO51" s="3">
        <f t="shared" si="13"/>
        <v>1</v>
      </c>
      <c r="BP51" s="3">
        <f t="shared" si="13"/>
        <v>1</v>
      </c>
      <c r="BQ51" s="3">
        <f t="shared" si="10"/>
        <v>1</v>
      </c>
      <c r="BR51" s="3">
        <f t="shared" si="10"/>
        <v>1</v>
      </c>
      <c r="BS51" s="3">
        <f t="shared" si="10"/>
        <v>1</v>
      </c>
      <c r="BT51" s="3">
        <f t="shared" si="10"/>
        <v>1</v>
      </c>
      <c r="BU51" s="3">
        <f t="shared" ref="BU51:BY51" si="18">IF(X51&gt;0,1,0)</f>
        <v>1</v>
      </c>
      <c r="BV51" s="3">
        <f t="shared" si="18"/>
        <v>1</v>
      </c>
      <c r="BW51" s="3">
        <f t="shared" si="18"/>
        <v>1</v>
      </c>
      <c r="BX51" s="3">
        <f t="shared" si="18"/>
        <v>1</v>
      </c>
      <c r="BY51" s="3">
        <f t="shared" si="18"/>
        <v>1</v>
      </c>
      <c r="BZ51" s="3">
        <f t="shared" si="14"/>
        <v>1</v>
      </c>
      <c r="CA51" s="3">
        <f t="shared" si="14"/>
        <v>1</v>
      </c>
      <c r="CB51" s="3">
        <f t="shared" si="14"/>
        <v>1</v>
      </c>
      <c r="CC51" s="3">
        <f t="shared" si="14"/>
        <v>1</v>
      </c>
      <c r="CD51" s="3">
        <f t="shared" si="14"/>
        <v>1</v>
      </c>
      <c r="CE51" s="3">
        <f t="shared" si="14"/>
        <v>1</v>
      </c>
      <c r="CF51" s="3">
        <f t="shared" si="14"/>
        <v>1</v>
      </c>
      <c r="CG51" s="3">
        <f t="shared" si="14"/>
        <v>1</v>
      </c>
      <c r="CH51" s="3">
        <f t="shared" si="14"/>
        <v>0</v>
      </c>
      <c r="CI51" s="3">
        <f t="shared" si="14"/>
        <v>1</v>
      </c>
      <c r="CJ51" s="3">
        <f t="shared" si="14"/>
        <v>1</v>
      </c>
      <c r="CK51" s="3">
        <f t="shared" si="14"/>
        <v>1</v>
      </c>
      <c r="CL51" s="3">
        <f t="shared" si="14"/>
        <v>1</v>
      </c>
      <c r="CM51" s="3">
        <f t="shared" si="14"/>
        <v>1</v>
      </c>
      <c r="CN51" s="3">
        <f t="shared" si="14"/>
        <v>1</v>
      </c>
      <c r="CO51" s="3">
        <f t="shared" si="14"/>
        <v>1</v>
      </c>
      <c r="CP51" s="3">
        <f t="shared" si="15"/>
        <v>1</v>
      </c>
      <c r="CQ51" s="19">
        <f t="shared" si="15"/>
        <v>1</v>
      </c>
      <c r="CR51" s="4">
        <f t="shared" si="6"/>
        <v>18</v>
      </c>
      <c r="CV51" s="14"/>
      <c r="CX51" s="14"/>
      <c r="CY51" s="14"/>
    </row>
    <row r="52" spans="1:103" s="19" customFormat="1" x14ac:dyDescent="0.2">
      <c r="V52" s="24"/>
      <c r="Y52" s="24"/>
      <c r="Z52" s="24"/>
      <c r="AA52" s="24"/>
      <c r="AB52" s="24"/>
      <c r="CR52" s="20"/>
      <c r="CS52" s="21"/>
      <c r="CT52" s="21"/>
    </row>
    <row r="53" spans="1:103" s="19" customFormat="1" x14ac:dyDescent="0.2">
      <c r="V53" s="24"/>
      <c r="CR53" s="20"/>
      <c r="CS53" s="21"/>
      <c r="CT53" s="21"/>
    </row>
    <row r="54" spans="1:103" s="19" customFormat="1" x14ac:dyDescent="0.2">
      <c r="CR54" s="20"/>
      <c r="CS54" s="21"/>
      <c r="CT54" s="21"/>
    </row>
  </sheetData>
  <mergeCells count="34">
    <mergeCell ref="AO4:AP4"/>
    <mergeCell ref="AQ4:AR4"/>
    <mergeCell ref="AS4:AT4"/>
    <mergeCell ref="AU4:AV4"/>
    <mergeCell ref="AW4:AX4"/>
    <mergeCell ref="K4:L4"/>
    <mergeCell ref="AM4:AN4"/>
    <mergeCell ref="M4:N4"/>
    <mergeCell ref="O4:P4"/>
    <mergeCell ref="Q4:R4"/>
    <mergeCell ref="S4:T4"/>
    <mergeCell ref="U4:V4"/>
    <mergeCell ref="W4:X4"/>
    <mergeCell ref="Y4:Z4"/>
    <mergeCell ref="AA4:AB4"/>
    <mergeCell ref="AG4:AH4"/>
    <mergeCell ref="AI4:AJ4"/>
    <mergeCell ref="AK4:AL4"/>
    <mergeCell ref="AY3:AZ4"/>
    <mergeCell ref="BA3:BA4"/>
    <mergeCell ref="A1:BA1"/>
    <mergeCell ref="D3:D5"/>
    <mergeCell ref="AC3:AC5"/>
    <mergeCell ref="AD3:AD5"/>
    <mergeCell ref="AE3:AE5"/>
    <mergeCell ref="AF3:AF5"/>
    <mergeCell ref="A3:A5"/>
    <mergeCell ref="B3:B5"/>
    <mergeCell ref="C3:C5"/>
    <mergeCell ref="E3:AB3"/>
    <mergeCell ref="AG3:AX3"/>
    <mergeCell ref="E4:F4"/>
    <mergeCell ref="G4:H4"/>
    <mergeCell ref="I4:J4"/>
  </mergeCells>
  <pageMargins left="0.16" right="0.17" top="0.17" bottom="0.17" header="0.17" footer="0.17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01.08.2017 </vt:lpstr>
      <vt:lpstr>'01.08.2017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zuenok</dc:creator>
  <cp:lastModifiedBy>Бронникова Анна Владимировна</cp:lastModifiedBy>
  <cp:lastPrinted>2017-06-30T03:04:20Z</cp:lastPrinted>
  <dcterms:created xsi:type="dcterms:W3CDTF">2017-06-01T00:28:08Z</dcterms:created>
  <dcterms:modified xsi:type="dcterms:W3CDTF">2017-08-01T03:46:47Z</dcterms:modified>
</cp:coreProperties>
</file>