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10" yWindow="300" windowWidth="13260" windowHeight="11895" activeTab="0"/>
  </bookViews>
  <sheets>
    <sheet name="Приложение 1" sheetId="1" r:id="rId1"/>
    <sheet name="Приложение 2" sheetId="2" r:id="rId2"/>
  </sheets>
  <definedNames>
    <definedName name="OLE_LINK3" localSheetId="0">'Приложение 1'!#REF!</definedName>
    <definedName name="_xlnm.Print_Titles" localSheetId="0">'Приложение 1'!$5:$6</definedName>
    <definedName name="_xlnm.Print_Area" localSheetId="0">'Приложение 1'!$B$1:$O$113</definedName>
    <definedName name="_xlnm.Print_Area" localSheetId="1">'Приложение 2'!$A$1:$W$79</definedName>
  </definedNames>
  <calcPr fullCalcOnLoad="1"/>
</workbook>
</file>

<file path=xl/sharedStrings.xml><?xml version="1.0" encoding="utf-8"?>
<sst xmlns="http://schemas.openxmlformats.org/spreadsheetml/2006/main" count="505" uniqueCount="322">
  <si>
    <t>Наименование мероприятия</t>
  </si>
  <si>
    <t>Сроки выполнения</t>
  </si>
  <si>
    <t>в том числе</t>
  </si>
  <si>
    <t>Общий объем финансирования, тыс.руб.</t>
  </si>
  <si>
    <t>федеральный бюджет, тыс.руб.</t>
  </si>
  <si>
    <t>бюджет Иркутской обл., тыс.руб.</t>
  </si>
  <si>
    <t>внебюджетные источники, тыс.руб.</t>
  </si>
  <si>
    <t>ВСЕГО</t>
  </si>
  <si>
    <t>Примечания</t>
  </si>
  <si>
    <t>Описание проведенной работы, достигнутых результатов</t>
  </si>
  <si>
    <t>районный бюджет, тыс.руб.</t>
  </si>
  <si>
    <t>Наименование целевого показателя</t>
  </si>
  <si>
    <t>Ед. изм.</t>
  </si>
  <si>
    <t>Обоснование причин отклонения</t>
  </si>
  <si>
    <t>Плановое значение</t>
  </si>
  <si>
    <t>Фактическое значение</t>
  </si>
  <si>
    <t xml:space="preserve"> -/+ </t>
  </si>
  <si>
    <t>%</t>
  </si>
  <si>
    <t>Приложение 2</t>
  </si>
  <si>
    <t>Отчет за 2015 год по плану мероприятий программы комплексного социально-экономического развития Иркутского района на 2012 - 2016 годы</t>
  </si>
  <si>
    <t>Приложение 1</t>
  </si>
  <si>
    <t>Объем инвестиций в основной капитал (за исключением бюджетных средств) в расчете на 1 жителя</t>
  </si>
  <si>
    <t>Руб.</t>
  </si>
  <si>
    <t>Число прибыльных сельскохозяйственных организаций</t>
  </si>
  <si>
    <t>Ед.</t>
  </si>
  <si>
    <t>Общее число сельскохозяйственных организаций</t>
  </si>
  <si>
    <t>Площадь фактически используемых сельскохозяйственных угодий</t>
  </si>
  <si>
    <t>Га</t>
  </si>
  <si>
    <t>Общая площадь сельскохозяйственных угодий</t>
  </si>
  <si>
    <t>Доля обрабатываемой пашни в общей площади пашни</t>
  </si>
  <si>
    <t>Число субъектов малого и среднего предпринимательства</t>
  </si>
  <si>
    <t>Ед. на 10 тыс. чел. населения</t>
  </si>
  <si>
    <t>Доля среднесписочной численности работников МСП в среднесписочной численности работников всех предприятий и организаций</t>
  </si>
  <si>
    <t>Удельный вес выручки от реализации работ и услуг субъектов малого бизнеса в общем объеме выручки</t>
  </si>
  <si>
    <t>Среднемесячная заработная плата работников МСП</t>
  </si>
  <si>
    <t>Общая площадь жилых помещений, приходящаяся в среднем на 1 жителя - всего</t>
  </si>
  <si>
    <t>Кв.м</t>
  </si>
  <si>
    <t>в т.ч. введенная  в  действие за год</t>
  </si>
  <si>
    <t>Количество предприятий, осуществляющих деятельность в сфере туризма - всего</t>
  </si>
  <si>
    <t>в т.ч. субъекты МСП</t>
  </si>
  <si>
    <t>Оборот розничной торговли  на душу населения</t>
  </si>
  <si>
    <t>Оборот общественного  питания на душу населения</t>
  </si>
  <si>
    <t>Объем реализации платных услуг на душу населения</t>
  </si>
  <si>
    <t>Объем реализации бытовых услуг на душу населения</t>
  </si>
  <si>
    <t>Обеспеченность населения площадью торговых объектов, в т.ч.:</t>
  </si>
  <si>
    <t>по продаже продовольственных товаров</t>
  </si>
  <si>
    <t>по продаже непродовольственных товаров</t>
  </si>
  <si>
    <t>Наличие утвержденного перечня автомобильных дорог общего пользования местного значения</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</si>
  <si>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</si>
  <si>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муниципального района, в общей численности населения муниципального района</t>
  </si>
  <si>
    <t>да</t>
  </si>
  <si>
    <t>Удельный вес объектов коммунальной инфраструктуры, права на которые разграничены между районом и поселениями, в общем объеме объектов</t>
  </si>
  <si>
    <t>Наличие программ комплексного развития систем коммунальной инфраструктуры</t>
  </si>
  <si>
    <t>Количество аварий и сбоев на объектах коммунальной инфраструктуры Иркутского района</t>
  </si>
  <si>
    <t>Уровень износа объектов коммунальной инфраструктуры</t>
  </si>
  <si>
    <t>Количество муниципальных услуг, предоставляемых органами местного самоуправления, муниципальными учреждениями (по 210-ФЗ)</t>
  </si>
  <si>
    <t>Количество первоочередных муниципальных услуг, предоставляемых органами местного самоуправления и муниципальными учреждениями в электронном виде (по 210-ФЗ)</t>
  </si>
  <si>
    <t>Доля расходов бюджета района, формируемых в рамках программ, в общем объеме расходов бюджета района без учета субвенций на исполнение делегируемых полномочий</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</si>
  <si>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</si>
  <si>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Удельный вес учреждений ИРМО, перешедших со сметного финансирования на финансирование в соответствии с муниципальным заданием</t>
  </si>
  <si>
    <t>Доля детей в возрасте 1 – 6 лет, состоящих на учете для определения в муниципальные дошкольные образовательные учреждения, в общей численности детей в возрасте 1 - 6 лет</t>
  </si>
  <si>
    <t>Количество муниципальных дошкольных образовательных учреждений</t>
  </si>
  <si>
    <t>Общее и дополнительное образование</t>
  </si>
  <si>
    <t xml:space="preserve">Успеваемость </t>
  </si>
  <si>
    <t xml:space="preserve">Качество обучения </t>
  </si>
  <si>
    <t>Доля детей в возрасте от 5 до 18 лет, охваченная дополнительным образованием</t>
  </si>
  <si>
    <t>Культура</t>
  </si>
  <si>
    <t>Уровень фактической обеспеченности учреждениями культуры в муниципальном районе от нормативной потребности:</t>
  </si>
  <si>
    <t>клубами и учреждениями клубного типа</t>
  </si>
  <si>
    <t>библиотеками</t>
  </si>
  <si>
    <t>парками культуры и отдыха</t>
  </si>
  <si>
    <t>Физическая культура и спорт</t>
  </si>
  <si>
    <t>Численность лиц, систематически занимающихся физической культурой и спортом</t>
  </si>
  <si>
    <t xml:space="preserve">Уровень фактической обеспеченности учреждениями физической культуры и  спорта в муниципальном районе от нормативной потребности: </t>
  </si>
  <si>
    <t xml:space="preserve">спортивными залами </t>
  </si>
  <si>
    <t>плоскостными спортивными сооружениями</t>
  </si>
  <si>
    <t xml:space="preserve">плавательными бассейнами </t>
  </si>
  <si>
    <t>Количество несанкционированных свалок</t>
  </si>
  <si>
    <t>Наличие предприятий по переработке отходов или полигонов  ТБО, удовлетворяющих требованиям действующего законодательства</t>
  </si>
  <si>
    <t>Удельная величина потребления энергетических ресурсов муниципальными учреждениями:</t>
  </si>
  <si>
    <t>электрическая энергия</t>
  </si>
  <si>
    <t>Квт/час. на 1 чел.</t>
  </si>
  <si>
    <t>тепловая энергия</t>
  </si>
  <si>
    <t>Гкал на 1 кв.м. общей S</t>
  </si>
  <si>
    <t>горячая вода</t>
  </si>
  <si>
    <t>Куб.м на 1 чел.</t>
  </si>
  <si>
    <t>холодная вода</t>
  </si>
  <si>
    <t>СБАЛАНСИРОВАННОЕ РАЗВИТИЕ ЭКОНОМИКИ</t>
  </si>
  <si>
    <t>Формирование благоприятного инвестиционного климата</t>
  </si>
  <si>
    <t>Всего</t>
  </si>
  <si>
    <t xml:space="preserve">Формирование на территории района разветвленной инфраструктуры, способствующей росту экономической активности населения и предпринимательских структур </t>
  </si>
  <si>
    <t xml:space="preserve">Создание пакета инвестиционных проектов для района </t>
  </si>
  <si>
    <t>Сопровождение реализации приоритетных инвестициионных проектов органами исполнительной власти района</t>
  </si>
  <si>
    <t>Создание и поддержание имиджа Иркутского района как места, благоприятного для инвестиционной деятельности и ведения бизнеса</t>
  </si>
  <si>
    <t>Содействие продвижению товаров региональных производителей на внутреннем и внешнем рынках путем проведения выставок-ярмарок, презентаций, форумов, заключения соглашений</t>
  </si>
  <si>
    <t>Повышение финансово-экономической эффективности деятельности агропромышленного комплекса</t>
  </si>
  <si>
    <t>Поддержание почвенного плодородия</t>
  </si>
  <si>
    <t>Мероприятия, направленные на приоритетное развитие животноводства (поддержка племенного животноводства, звероводства, проведение противоэпизоотических мероприятий)</t>
  </si>
  <si>
    <t>Мероприятия, направленные на развитие приоритетных отраслей растениеводства (поддержка семеноводства сельскохозяйственных     культур, производства  кормовых культур, обогащенных белком, производства овощей защищенного грунта)</t>
  </si>
  <si>
    <t>Развитие и укрепление материально-технической базы сельхозпредприятий</t>
  </si>
  <si>
    <t>Обеспечение устойчивого развития малого и среднего предпринимательства</t>
  </si>
  <si>
    <t>Совершенствование нормативно-правовой базы по поддержке и развитию предпринимательской деятельности на территории района</t>
  </si>
  <si>
    <t>Мероприятия, направленные на развитие конкуренции в предпринимательской среде, поощрении предпринимателей, достигших лучшие результаты деятельности (конкурсы, гранты)</t>
  </si>
  <si>
    <t>Информационная и консультационная поддержка субъектов МСП</t>
  </si>
  <si>
    <t>Содействие созданию  и  развитию ассоциаций и объединений предпринимателей, объектов инфраструктуры поддержки малого и среднего предпринимательства</t>
  </si>
  <si>
    <t>Оказание финансовой поддержки предприятиям малого и среднего бизнеса</t>
  </si>
  <si>
    <t>Оказание  содействия  ОГУ "Центр занятости населения Иркутского района" в самозанятости безработных граждан путем открытия индивидуальных предприятий</t>
  </si>
  <si>
    <t>Организация и проведение выставочно-ярмарочных мероприятий, оказание содействия в участии субъектов МСП в указанных мероприятиях</t>
  </si>
  <si>
    <t>Повышение квалификации муниципальных служащих, занимающихся вопросами  поддержки малого  и  среднего бизнеса, и персонала инфраструктуры поддержки  малого  и среднего предпринимательства</t>
  </si>
  <si>
    <t>Развитие строительной отрасли</t>
  </si>
  <si>
    <t>Оказание содействия в  разработке Генеральных планов поселений</t>
  </si>
  <si>
    <t>Оптимизация процесса предоставления земельных участков, порядка выдачи технических условий, внедрение принципа «единого окна» для подготовки исходно-разрешительной документации для строительства</t>
  </si>
  <si>
    <t>Сопровождение реализации инвестиционных проектов в области жилищного строительства и производства строительных материалов</t>
  </si>
  <si>
    <t>Оказание содействия в проведении аукционов на право разработки месторождений общераспространенных полезных ископаемых</t>
  </si>
  <si>
    <t>Развитие туристической сферы</t>
  </si>
  <si>
    <t>Резервирование земельного участка под  размещение  объектов  особой экономической зоны туристско-рекреационного типа в п. Большое Голоустное</t>
  </si>
  <si>
    <t>Оказание содействия в получении финансирования из федерального и регионального бюджетов для развития туристической инфраструктуры</t>
  </si>
  <si>
    <t>Сопровождение реализации бизнес-проектов в сфере туристического бизнеса</t>
  </si>
  <si>
    <t>Привлечение предприятий Иркутского района, работающих в сфере туризма, для организации, подготовки и  проведения конгрессных мероприятий различных уровней</t>
  </si>
  <si>
    <t>Развитие потребительского рынка</t>
  </si>
  <si>
    <t>Разработка механизмов рационального размещения предприятий торговли, бытовых услуг, общественного питания на территории района в увязке с генеральными планами поселений</t>
  </si>
  <si>
    <t>Информационное обеспечение предприятий, функционирующих на потребительском рынке</t>
  </si>
  <si>
    <t>ПОВЫШЕНИЕ ИНФРАСТРУКТУРНОЙ ОБЕСПЕЧЕННОСТИ</t>
  </si>
  <si>
    <t>Осуществление дорожной деятельности в отношении местных дорог и создание условий для предоставления транспортных услуг населению</t>
  </si>
  <si>
    <t>Принятие в муниципальную собственность автомобильных дорог общего пользования, передаваемых Правительством Иркутской области, в соответствии с действующим законодательством</t>
  </si>
  <si>
    <t>Инвентаризация дорог, не учтенных в перечнях   региональных или межмуниципальных дорог и дорог федерального значения (бесхозных), оформление и принятие в муниципальную собственность, либо передача в собственность соответствующего уровня власти</t>
  </si>
  <si>
    <t>Оценка состояния дорог, включаемых в перечень дорог общего пользования местного значения</t>
  </si>
  <si>
    <t>Разработка  основных  направлений инвестиционной политики в области развития автомобильных дорог местного значения</t>
  </si>
  <si>
    <t>Актуализация Схемы территориального развития Иркутского района на основе данных перечней автомобильных дорог общего пользования соответствующего уровня, значения и основных направлений инвестиционной политики</t>
  </si>
  <si>
    <t>Определение источника финансирования осуществления дорожной деятельности в отношении дорог общего пользования местного значения</t>
  </si>
  <si>
    <t>Передача автомобильной дороги в концессию либо в доверительное управление (после оценки состояния и альтернатив использования дороги)</t>
  </si>
  <si>
    <t>Капитальный ремонт и реконструкция автомобильных дорог</t>
  </si>
  <si>
    <t>Жилищно-коммунальное хозяйство</t>
  </si>
  <si>
    <t>Разработка программ  комплексного развития систем коммунальной инфраструктуры поселений Иркутского района</t>
  </si>
  <si>
    <t>Инвестиционная программа  ООО «Ушаковская»</t>
  </si>
  <si>
    <t>Экономия в области энергосбережения и повышение энергетической эффективности по отдельным видам энергетических ресурсов в организациях с муниципальным участием</t>
  </si>
  <si>
    <t>Проведение энергетических обследований объектов</t>
  </si>
  <si>
    <t>Разработка проектно-сметной документации на реконструкцию объектов</t>
  </si>
  <si>
    <t>Экспертиза проектно-сметной документации на реконструкцию объектов</t>
  </si>
  <si>
    <t>Реконструкция действующих объектов высокого класса энергетической ценности (пилотный проект)</t>
  </si>
  <si>
    <t>Разработка проектно-сметной документации на установку приборов учета на объектах, потребляющих тепловую энергию менее 0,2 Гкал/час</t>
  </si>
  <si>
    <t>Мероприятия по распространению идеологии энергосбережения и повышению энергетической эффективности в образовательных учреждениях ИРМО</t>
  </si>
  <si>
    <t>СОХРАНЕНИЕ ЭКОЛОГИИ</t>
  </si>
  <si>
    <t>Стабилизация ситуации в сфере обращения с отходами</t>
  </si>
  <si>
    <t>Очистка прибрежной зоны оз. Байкал и р. Ангара</t>
  </si>
  <si>
    <t>Разработка проектной документации объекта капитального строительства «Берегоукрепление озера Байкал в пределах прибрежной полосы п. Листвянка»</t>
  </si>
  <si>
    <t>Разработка территориальной схемы обращения с отходами</t>
  </si>
  <si>
    <t>ОБЕСПЕЧЕНИЕ НАСЕЛЕНИЯ ПОЛНЫМ КОМПЛЕКСОМ СОЦИАЛЬНЫХ УСЛУГ НАДЛЕЖАЩЕГО КАЧЕСТВА</t>
  </si>
  <si>
    <t>Повышение эффективности и качества муниципального управления</t>
  </si>
  <si>
    <t>Противодействие коррупции и снижение административных барьеров</t>
  </si>
  <si>
    <t>Оптимизация состава и полномочий структурных подразделений местной администрации, результатом которой должны стать  оптимизация структуры местной администрации и численности муниципальных служащих</t>
  </si>
  <si>
    <t>Совершенствование  предоставления муниципальных услуг, в том числе переход на предоставление муниципальных услуг в соответствии с  административными регламентами</t>
  </si>
  <si>
    <t>Информатизация деятельности органов местного самоуправления. Формирование "электронного правительства", в том числе переход на оказание муниципальных услуг в электронной форме</t>
  </si>
  <si>
    <t>Оптимизация межведомственного взаимодействия, в том числе с использованием информационных технологий</t>
  </si>
  <si>
    <t>Формирование нормативно-правовой базы, регулирующей вопросы применения программно-целевого метода в организации деятельности местной администрации</t>
  </si>
  <si>
    <t>Развитие системы прогнозирования социально-экономического развития Иркутского района как основы бюджетного планирования</t>
  </si>
  <si>
    <t>Инвентаризация действующих муниципальных программ Иркутского районного муниципального образования на предмет соответствия целям местного значения, определенным в ПКСЭР</t>
  </si>
  <si>
    <t>Определение перечня муниципальных программ (а так же долгосрочных целевых программ, ведомственных целевых программ) на 2012 - 2016  гг. и организация их разработки в соответствии с четко определенными долгосрочными целями социально-экономического развития и индикаторами их достижения, установленными ПКСЭР</t>
  </si>
  <si>
    <t>Повышение эффективности расходования бюджетных  средств. Сокращение наименее эффективных видов бюджетных расходов, повышение концентрации бюджетных расходов на важнейших приоритетных направлениях</t>
  </si>
  <si>
    <t>Повышение эффективности предоставления муниципальных услуг в социальной сфере</t>
  </si>
  <si>
    <t>Повышение эффективности деятельности муниципальных дошкольных образовательных учреждений, в том числе путем перехода со сметного финансирования на финансирование в  соответствии с муниципальным заданием</t>
  </si>
  <si>
    <t>Проведение  капитальных ремонтов (реконструкции) муниципальных дошкольных образовательных учреждений. Модернизация материально-технической базы муниципальных дошкольных образовательных учреждений</t>
  </si>
  <si>
    <t>Развитие сети муниципальных дошкольных образовательных учреждений</t>
  </si>
  <si>
    <t>Создание условий для развития новых форм предоставления дошкольной образовательной услуги и (или) услуги по содержанию детей дошкольного возраста, в том числе в немуниципальных дошкольных образовательных учреждениях</t>
  </si>
  <si>
    <t>Повышение эффективности деятельности муниципальных общеобразовательных учреждений, в том числе путем перехода со сметного финансирования на финансирование в соответствии с муниципальным заданием</t>
  </si>
  <si>
    <t>Проведение капитальных ремонтов (реконструкции) муниципальных общеобразовательных учреждений. Модернизация материально-технической базы муниципальных общеобразовательных учреждений</t>
  </si>
  <si>
    <t>Повышение эффективности деятельности муниципальных учреждений дополнительного образования</t>
  </si>
  <si>
    <t>Разграничения имущества, предназначенного для организации досуга и обеспечения жителей услугами организаций культуры (в т.ч. библиотек), находящегося в муниципальной собственности, между Иркутским районным муниципальным образованием и вновь образованными в его границах муниципальными образованиями первого уровня</t>
  </si>
  <si>
    <t>Повышение качества услуг, оказываемых районными учреждениями культуры</t>
  </si>
  <si>
    <t>Ежегодное формирование и реализация календарного плана событий Иркутского района</t>
  </si>
  <si>
    <t>Создание условий для развития местного традиционного народного художественного творчества, в том числе поддержка коллективов художественной самодеятельности, коллективов народного творчества, молодых дарований народного творчества путем выделения грантов и присуждения стипендий за счет средств районного бюджета</t>
  </si>
  <si>
    <t>Цель: формирование благоприятного инвестиционного климата</t>
  </si>
  <si>
    <t>Цель: повышение финансово-экономической эффективности деятельности агропромышленного комплекса</t>
  </si>
  <si>
    <t>Цель: обеспечение устойчивого развития малого и среднего предпринимательства</t>
  </si>
  <si>
    <t>Цель: развитие строительной отрасли</t>
  </si>
  <si>
    <t>Цель: развитие туристической сферы</t>
  </si>
  <si>
    <t>Цель: развитие потребительского рынка</t>
  </si>
  <si>
    <t>кв.м на 1 тыс. чел.</t>
  </si>
  <si>
    <t>Цель: осуществление дорожной деятельности в отношении местных дорог и создание условий для предоставления транспортных услуг населению</t>
  </si>
  <si>
    <t>Цель: стабильное функционирование жилищно-коммунального комплекса в целях организации электро-, тепло-, газо- и водоснабжения населения, водоотведения, снабжения населения твердым топливом</t>
  </si>
  <si>
    <t>Цель: повышение эффективности и качества муниципального управления</t>
  </si>
  <si>
    <t>Цель: повышение эффективности предоставления муниципальных услуг в социальной сфере</t>
  </si>
  <si>
    <t>Дошкольное образование</t>
  </si>
  <si>
    <t>Цель: стабилизация ситуации в сфере обращения с отходами</t>
  </si>
  <si>
    <t>Цель: экономия в области энергосбережения и повышение энергетической эффективности по отдельным видам энергетических ресурсов в организациях с муниципальным участием</t>
  </si>
  <si>
    <t>чел.</t>
  </si>
  <si>
    <t>Реализация мероприятий осуществляется в рамках текущей деятельности органов местного самоуправления Иркутского района</t>
  </si>
  <si>
    <t>Реализация мероприятий осуществляется в рамках МП «Развитие экономического потенциала в Иркутском районе» на 2014-2017 годы</t>
  </si>
  <si>
    <t>Реализация мероприятия осуществляется в рамках МП«Развитие экономического потенциала в Иркутском районе» на 2014-2017 годы</t>
  </si>
  <si>
    <t>Реализация мероприятия осуществляется в рамках текущей деятельности органов местного самоуправления Иркутского района</t>
  </si>
  <si>
    <t>Реализация мероприятия осуществляется в рамках подпрограммы "Развитие внутреннего и въездного туризма в Иркутской области" на 2015 - 2018 годы государственной программы Иркутской области "Экономическое развитие и инновационная экономика" на 2015 - 2020 годы</t>
  </si>
  <si>
    <t>Объем финансирования для реализации мероприятий, требующих финансовых затрат, будет определен после реализации первоочередных мер, позволяющих оценить перечень, состояние дорог и определить источники финансирования</t>
  </si>
  <si>
    <t>Реализация мероприятия будет осуществляться в рамках «Развитие дорожного хозяйства на территории Иркутского района» на 2014-2016гг</t>
  </si>
  <si>
    <t>Реализация мероприятия осуществляется в рамках ДЦП Иркутской области «Защита окружающей среды в Иркутской области на 2011–2015 гг»</t>
  </si>
  <si>
    <t>Реализация мероприятия осуществляется в рамках ФЦП «Охрана озера Байкал и социально-экономическое развитие Байкальской природной территории на 2012-2020 годы»</t>
  </si>
  <si>
    <t>Реализация мероприятия осуществляется в рамках программы комплексного развития систем коммунальной инфраструктуры ИРМО (в части обращения с отходами)</t>
  </si>
  <si>
    <t xml:space="preserve">Реализация мероприятий будет осуществляться в рамках текущей деятельности органов местного самоуправления Иркутского района
</t>
  </si>
  <si>
    <t>Реализация мероприятия осуществляется в рамках МП ИРМО "Управление муниципальными финансами Иркутского района на 2014-2018 годы"</t>
  </si>
  <si>
    <t>Реализация мероприятия осуществляется в рамках МП «Совершенствование управления в сфере муниципального имущества и градостроительной политики» на 2014-2017 годы</t>
  </si>
  <si>
    <t>Объем финансирования для реализации мероприятия будет определен в случае принятия  решения о финансовой поддержке создания и функционирования немуниципальных дошкольных образовательных учреждений</t>
  </si>
  <si>
    <t>Объем финансирования может корректироваться с учетом необходимости капитального ремонта (реконструкции) дополнительных объектов</t>
  </si>
  <si>
    <t>Реализация мероприятия осуществляется в рамках МП ИРМО «Развитие культуры в Иркутском районе» на 2014-2017 годы</t>
  </si>
  <si>
    <t>Реализация мероприятия осуществляется в рамках текущей деятельности органов местного самоуправления Иркутского района. Объем финансирования для реализации мероприятий, требующих финансовых затрат, будет определен после реализации первоочередных мер, позволяющих оценить перечень имущества и определить источники финансирования</t>
  </si>
  <si>
    <t xml:space="preserve">Реализация мероприятия осуществляется в рамках МП ИРМО «Развитие культуры в Иркутском районе» на 2014-2017 годы </t>
  </si>
  <si>
    <t>Реализация мероприятия осуществляется в рамках муниципальной программы « Развитие физической культуры и спорта в Иркутском районе» на 2014-2017 годы</t>
  </si>
  <si>
    <t>Реализация мероприятия осуществляется в рамках текущей деятельности органов местного самоуправления Иркутского района, поселений Иркутского района</t>
  </si>
  <si>
    <t>ФАКТ за 2012 - 2016 годы</t>
  </si>
  <si>
    <t>ПЛАН на 2012 - 2016 годы</t>
  </si>
  <si>
    <t>Количество муниципальных услуг в в период с 2012 по 2016 год менялось в связи с изменением полномочий органов местного самоуправления муниципального района. Так, по состоянию на начало 2015 года в Реестр муниципальных услуг, предоставляемых администрацией Иркутского районного муниципального образования, было включено 35 муниципальных услуг. В связи с изменением земельного и градостроительного законодательства, а также в связи с перераспределением полномочий в области земельных отношений между уровнями власти количество муниципальных услуг на конец 2016 года сократилось до 20. Таким образом, на конец 2016 года администрация Иркутского районного муниципального образования в пределах своих полномочий предоставляет 20 муниципальных услуг. 
Административные регламенты утверждены в отношении 18 муниципальных услуг, 2 административных регламента проходят согласования в структурных подразделениях администрации. Все административные регламенты приведены в соответствие с типовой формой, разработанной Министерством экономического развития Иркутской области.
По итогам 2016 года структурными подразделениями администрации  района  предоставлено 8378 муниципальные услуги, что на 10% ниже показателя 2015 года. Уменьшение количества предоставленных услуг обусловлено изменением земельного законодательства: с 1 января 2016 года полномочиями по распоряжению земельными участками, государственная собственность на которые не разграничена, наделены органы государственной власти Иркутской области.
Наиболее востребованными в 2015-2016 году были услуги по выдаче архивных документов и постановке на учет и зачислению детей в детские сады. 
В целях повышения качества и доступности предоставления муниципальных услуг ежегодно проводится мониторинг качества предоставления муниципальных услуг. В 2016 году в рамках мониторинга были проанализированы муниципальные услуги, предоставляемые Комитетом по экономике и управлению муниципальным имуществом, управлением образования, отделом физической культуры, спорта и молодежной политике,  управлением кадровой политики, архивным отделом. Опрошены 373 респондента – получателя муниципальных услуг. Итоговый индекс качества предоставления муниципальных услуг составил 4,78 по пятибалльной системе оценки.</t>
  </si>
  <si>
    <t>В 2012 г. целях развития и совершенствования общей информационно-технологической инфраструктуры осуществлено приобретение: 2-х рабочих мест ПК «Управление Имуществом», МСЭ, 20 компьютеров, 3-х ноутбуков, копировально -множительной техники, ИБП для Сервера, оргтехники для нужд КУМИ. В целях создания и поддержки информационной системы обеспечения доступа населения к информационным ресурсам органов местного самоуправления ИРМО и муниципальных учреждений осуществлено: создание нового сайта, приобретение ПО UserGate Proxy &amp; Firewall, обновление системы «ДЕЛО», приобретение дополнительных лицензий, ПО HWISD для Service Desk, антивирусного ПО. В целях модернизации компьютерного, серверного, сетевого и телекоммуникационного оборудования, модернизация аудио системы приобретен проектор. В целях обучения специалистов в области информационных технологий осуществлено обучение 3-х специалистов по курсам 1С: Бухгалтерия, и 1С Конфигурирование.                                                                                         В течение 2012-2016 года проводилась рабта по переходу на предоставлению муниципальных услуг в электронной форме путем размещения сведений о муниципальных услугах на Едином портале государственных и муниципальных услуг. По состоянию на конец 2016 года на портале www.gosuslugi.ru заявители могли получить информацию о 16 муниципальных услугах, предоставляемых администрацией Иркутского района, в том числе о месте получения услуги, стоимости, сроках оказания и перечне необходимых документов, а также скачать бланки заявлений о предоставлении муниципальной услуги.                                                                                                                                                                                                                               Кроме того, с 2014 года по услуге "Прием заявлений, постановка на учет детей, подлежащих обучению по образовательным программам дошкольного образования" реализована возможность подачи заявления о предоставлении услуги в электронной форме через Портал государственных и муниципальных услуг. Всего за период 2014-2016 гг. через Портал государственных и муниципальных услуг подано 393 заявления о предоставлении муниципальной услуги "Прием заявлений, постановка на учет детей, подлежащих обучению по образовательным программам дошкольного образования".</t>
  </si>
  <si>
    <t>Отчет об исполнении целевых показателей ПКСЭР за 2012 - 2016 годы</t>
  </si>
  <si>
    <t>Значение целевого показателя на 2012 г.</t>
  </si>
  <si>
    <t>Значение целевого показателя на 2013 г.</t>
  </si>
  <si>
    <t>Значение целевого показателя на 2014 г.</t>
  </si>
  <si>
    <t>Значение целевого показателя на 2015 г.</t>
  </si>
  <si>
    <t>Значение целевого показателя на 2016 г.</t>
  </si>
  <si>
    <t xml:space="preserve"> </t>
  </si>
  <si>
    <t xml:space="preserve">Отклонение фактического значения от планового в 2012 г. </t>
  </si>
  <si>
    <t xml:space="preserve">Отклонение фактического значения от планового в 2013 г. </t>
  </si>
  <si>
    <t xml:space="preserve">Отклонение фактического значения от планового в 2014 г. </t>
  </si>
  <si>
    <t xml:space="preserve">Отклонение фактического значения от планового в 2015 г. </t>
  </si>
  <si>
    <t xml:space="preserve">Отклонение фактического значения от планового в 2016 г. </t>
  </si>
  <si>
    <t>2012-2016гг.</t>
  </si>
  <si>
    <t>2012-2016 гг.</t>
  </si>
  <si>
    <t xml:space="preserve">2012-2016 гг. </t>
  </si>
  <si>
    <t>В целях поддержки сельскохозяйственного производства, в соответствии с государственной программой Иркутской области "Развитие сельского хозяйства и регулирование рынков сельскохозяйственной продукции, сырья и продовольствия" на 2014 - 2020 годы,  утверждено Положение о предоставлении субсидий из  в целях возмещения затрат в связи с производством и (или) переработкой (в том числе на арендованных основных средствах) сельскохозяйственной продукции, выполнением работ и оказанием услуг в области сельского хозяйства, которое предусматривает субсидии на производство продукции растениеводства на низкопродуктивной пашне. Под урожай 2017 года подготовлено чистых паров - 2682 га., составляет 10 % от посевной площади,   в 2012 году она составляля 23% , вспахано зяби -11243 га. -50 % от ярового сева,    2012 г - 14829 га. - 42%</t>
  </si>
  <si>
    <t>На 1 января 2017 года поголовье  основных видов скота в хозяйствах всех категорий составило:                                                                                                                        КРС - 15031 гол., что меньше 2012 года на 4278 гол, в т.ч. коровы -7082, соответственно меньше на 1139 гол.;                                                                                  свиньи  - 4568 гол, меньше 2012 года на 1227 гол;                                                                                                                                                                                                     овцы и козы  - 4396, больше 2012 года на 261 гол.                                                                                                                                                                        Сельхозпредприятиями района и КФХ произведено в 2016 году:  мяса - 1499 тн., что  меньше уровня 2012 года на 703тн ,                                                                            молока - 17862 тн, больше соответственно на 727 тн.,                                                                                                                                                                                                          яиц 170 тыс.шт., меньше на 330 тыс шт 2012 года.                                                                                                                                                                                          На территории района работают хозяйства имеющие статус племенных репродукторов по разведению чёрно-пестрого скота ООО «Луговое», АО «Сибирская Нива», ОАО «Барки», ЗАО «Большереченское» - по разведению норок породы сапфир и американской стандартной. Снижение поголовье и производство произошдо из-за прекращения сельскохозяйственной деятельности сельхозпредприятий ОАО "Родники", ОАО "Никольское", ООО "Раздольное"</t>
  </si>
  <si>
    <t>В 2016 году посевная площадь в хозяйствах всех категорий Иркутского района в сравнении с 2012 годом уменьшена на 6509 га или на 11,1% и составила 34058 га.                                                                                                                                                                                                            Сельхозпредприятиями и КФХ намолочено зерна-  22381,5 тн. или 89,6% к уровню 2012 года;                                                                                        выращено картофеля - 24832,6 тн или 107,0 % к уровню 2012 года;                                                                                                                                                                    собрано овощей - 6632,2 тн.,  57,8 % к уровну 2012 году.                                                                                                                                        Заготовлено грубых и сочных кормов в 2016 году на 1 условную голову  22 центнера кормовых единиц,  меньше 2012 года на 2,2 цн.</t>
  </si>
  <si>
    <t>2012 - 2016 гг.</t>
  </si>
  <si>
    <t>Проведена работа по организации межведомственного информационного взаимодействия. Администрация района подключилась к Региональной системе межведомственного электронного взаимодействия, установлено программое обеспечение "SMART-ROUTE", благодаря чему специалисты могут запрашивать необходимую для предоставления муниципальных услуг информацию в федеральных и региональных органах исполнительной власти.</t>
  </si>
  <si>
    <t>Принято решение об изменении типа Уриковского и Пивоваровского детских садов с казенного на бюджетное с 01.01.2013 г. В учреждениях созданы условия для осуществления самостоятельной финансово-хозяйственной деятельности: введены в штат должности главных бухгалтеров и экономистов, оборудованы рабочие места, установлено программное обеспечение, проведено обучение. Учреждениям формируются муниципальные задания, определяются нормативные затраты на оказание муниципальных услуг и доводится субсидия на выполнение муниципального задания.</t>
  </si>
  <si>
    <t xml:space="preserve">Принято решение об изменении типа Смоленсокой и Оёкской СОШ с казенного на бюджетное с 01.01.2013 г. В учреждениях созданы условия для осуществления самостоятельной финансово-хозяйственной деятельности: введены в штат должности главных бухгалтеров и экономистов, оборудованы рабочие места, установлено программное обеспечение, проведено обучение. Учреждениям формируются муниципальные задания, определяются нормативные затраты на оказание муниципальных услуг и доводится субсидия на выполнение муниципального задания. </t>
  </si>
  <si>
    <t>Сохранение экологии</t>
  </si>
  <si>
    <t>Обеспечение населения полным комплексом социальных услуг надлежащего качества</t>
  </si>
  <si>
    <t>Повышение инфраструктурной обеспеченности</t>
  </si>
  <si>
    <t>Сбалансированное развитие экономики</t>
  </si>
  <si>
    <t xml:space="preserve">Создание системы информационного обеспечения в сфере сельского хозяйства
</t>
  </si>
  <si>
    <t>2012-2013 гг.</t>
  </si>
  <si>
    <t>-</t>
  </si>
  <si>
    <t>2012-2016 гг</t>
  </si>
  <si>
    <t>Создание туристической инфраструктуры</t>
  </si>
  <si>
    <t>2012 г.</t>
  </si>
  <si>
    <t xml:space="preserve">Разграничение прав собственности между районом и поселениями на объекты коммунальной инфраструктуры, относящиеся к имуществу для решения вопросов местного значения соответствующего уровня </t>
  </si>
  <si>
    <t xml:space="preserve">Выявление, инвентаризация и оформление с последующим разграничением прв собственности бесхозяйственного имущества, относящегося к объектам еоммунальной инфраструктуры </t>
  </si>
  <si>
    <t xml:space="preserve">Выполнение работ по объектам жилищно-коммунального хозяйства Иркутского районного муниципального образования </t>
  </si>
  <si>
    <t>2014 г.</t>
  </si>
  <si>
    <t>2014-2015 гг.</t>
  </si>
  <si>
    <t>Реализация мероприятий осуществляется в рамках муниципальной подпрограммы "Энергосбережения и повышение энергетической эффективности в Иркутском районе" Программы "Развитие инженерной инфраструктуры на территории Иркутского района на 2014-2017 г.г. утверждена постановленем администрации 20.11.2014 №4784</t>
  </si>
  <si>
    <t xml:space="preserve">Установка приборов учета на объектах, потребляющих тепловую энергию менее 0,2 Гкал/час </t>
  </si>
  <si>
    <t>Проведение аукционов на право разработки месторождений общераспространенных полезных ископаемых относится к полномочиям Министерства природных ресурсов и экологии Иркутской области.</t>
  </si>
  <si>
    <t xml:space="preserve">В муниципальных образованиях Иркутского района разработаны и утверждены: генеральные планы поселений и  правила землепользования и застройки .             В течение отчетного периода в  рамках заключенных соглашений с органами местного самоуправления  поселений о передаче осуществления полномочий по решению вопросов местного значения  исполнялись полномочия градостроительной деятельности и жилищных отношений по   муниципальным образованиям. Осуществлялась выдача градостроительных планов земельных участков по заявлениям; выдача разрешений на строительство зданий, сооружений, на ввод в эксплуатацию  на территории муниципальных образований Иркутского районного муниципального образования и другие работы в рамках заключенных  соглашений. </t>
  </si>
  <si>
    <t xml:space="preserve">С 2012-2014 г.г.  мероприятия по данному направлению осуществляла  администрация  Иркутского района  (в лице КУМИи ГП). Был введен единый документооборот, утверждены регламенты предоставления муниципальных услуг.
В соответствии с Законом Иркутской области от 18.12.2014 № 162-ОЗ "О перераспределении полномочий между органами местного самоуправления отдельных муниципальных образований Иркутской области и Правительством Иркутской области" в 2015 г. полномочия осуществляли поселения района , 2016 г.  – Правительство Иркутской области. 
</t>
  </si>
  <si>
    <t xml:space="preserve">Администрация  Иркутского района в рамках дейтствующего законодательства осуществляет взаимодействие со следующими застройщиками: м-н Березовый (Марковское МО) - ООО "Норд-Вест"; ЖК Луговое (Марковское МО) - ООО "ВостСибСтрой"; с.Смоленщина - ООО "Свой дом"; с.Хомутово - ООО "БайкалРегионСтрой", п.Молодежный - СК "ПартнерСтрой", ООО "ГрандСтрой" -  ЖК Современник (Дзержинское МО), ЖК "Парковый" (Ушаковское МО) - АО "СибирьЭнергоТрейд", АО "ВостокЦентрИркутск" -  "Стрижи" (Марковское МО). С 2012 по 2016 г.г. введено жилья 937495 м2, построено квартир - 13122 ед. Ввод жилья  на 1 жителя составил в 2012 г. - 1,86 м2; в 2013 г. - 2,172 м2; в 2014 - 1,304 м2; в 2015 г. - 1,976 м2; в 2016 г. - 1,686 м2.  </t>
  </si>
  <si>
    <t xml:space="preserve">С 2012 по 2016 год:  ООО «Луговое» ввели в эксплуатацию  2 коровника на 360 с/м,  построен  доильный зал типа «Карусель».  ОАО «Сибирская нива» провела работы   по строительству  родильного отделения с телятником-профилакторием,  реконструировала  помещения  под коровник на 180 с/м. В ООО «Сельхозтонар»  проведена реконструкция Поздняковской МТФ на 300 коров, запущен коровник на 240 с/м с импортным оборудованием фирмы Де Лаваль, родильное отделение с телятником-профилакторием, телятник на 250 с/м. Для улучшения сохранности полученной продукции в хозяйствах района проведена реконструкция овощехранилищ в ООО «Агросмоленское» (введен в эксплуатацию зерноочистительный  комплекс, овощехранилище на 1 тыс.тн.,   ), ИП глава КФХ «Скорняков В.А.» (построено и введено в эксплуатацию овощехранилище на 1500 тонн с климат контролем), ОАО «Барки» - (реконструировано  картофелехранилище,  арочные зерносклады на 2000 тыс.тн.). Во всех хозяйствах ежегодно  проводились  текущие ремонты.
В рамках соглашений, заключенных  с Министерством сельского хозяйства Иркутской области сельхозтоваропроизводителями Иркутского района получены субсидии на возмещение части затрат на приобретение с/х техники и технического оборудования: трактора – 44 ед.; зерноуборочные комбайны – 10 ед.; кормоуборочные комбайны – 7 ед.; автомобили – 19 ед.; сеялки и посевные комплексы – 14 ед; , сельхозмашины  и оборудование – 107 ед.
</t>
  </si>
  <si>
    <t xml:space="preserve">                                                                                                                                                                                                                                     Мероприятия осуществляются в соответствии с  Постановлением Правительства РФ от 07.03.2008 № 157 "О создании системы государственного информационного обеспечения в сфере сельского хозяйства" и требованиями Регламента предоставления информации в систему государственного информационного обеспечения в сфере сельского хозяйства утвержденного Приказом Минсельхоза РФ от 02.04.2008 № 189 по следующим направлениям:   о состоянии развития отраслей растениеводства и животноводства, о количестве и состоянии сельскохозяйственной техники, о  химизации и мелиорации земель в сельском хозяйстве, о  мониторинге земель сельскохозяйственного назначения, о    фитосанитарном и эпизоотическом состоянии,  о численности и штате работников сельскохозяйственных организаций
</t>
  </si>
  <si>
    <t xml:space="preserve"> В соответствии с пунктом 2 статьи 6 Федерального закона от 25 декабря 2008г. №273-ФЗ «О противодействии коррупции» и подпунктом 3 пункта 1 статьи 3 Федерального закона от 17 июля 2009 №172-ФЗ «Об антикоррупционной экспертизе нормативных правовых актов и проектов нормативных правовых актов» на постоянной основе проводится экспертиза  проектов НПА в целях выявления в них положений, способствующих созданию условий для проявления коррупции.                                                                                                                                                                                                                                                             Работа по снижению административных барьеров  проводилась в рамках реализации Федерального  закона от 27.07.2010 №210-ФЗ «Об организации предоставления государственных и муниципальных услуг». </t>
  </si>
  <si>
    <t>Численность муниципальных служащих ИРМО на 2015г. устанавливалась в соответствии с приказом Министерства труда и занятости Иркутской области от 14.10.2013 № 57-мпр «Об утверждении Методических рекомендаций по определению численности работников местной администрации (исполнительно-распорядительного органа муниципального образования) в Иркутской области».</t>
  </si>
  <si>
    <t xml:space="preserve">                                                                                                                                                                                                                                    Разработка и утверждение программ ИРМО осуществляется в соответствии с:                                                                                                                                                                                                                                                                 - Уставом ИРМО;                                                                                                                                                                                                                                                                                            -  Решением Думы Иркутского районного муниципального образования от 27.08.2009 №63-469/рд «Об утверждении положения о программе комплексного социально-экономического развития Иркутского районного муниципального образования»;                                                                                                                                                                              - Постановлением   администрации района от 19.09.2013 №3962 «Об утверждении Порядка принятия решений о разработке муниципальных программ Иркутского районного муниципального образования и их формирования и реализации и Порядка проведения и критериев оценки эффективности реализации муниципальных программ Иркутского районного  муниципального образования» ;
- Постановлением администрации Иркутского районного муниципального образования от 19.09.2013 № 3963 «Об утверждении перечня муниципальных программ Иркутского районного муниципального образования».                                                                                                                                                                                                                   Применение программно-целевого метода в организации деятельности местной администрации основано на том, что ПКСЭР – это прогнозно-плановый документ, формулирующий комплексную систему целевых ориентиров социально-экономического развития Иркутского района и планируемых органами местного самоуправления ИРМО эффективных путей и средств достижения указанных ориентиров. ПКСЭР в системе документов среднесрочного и долгосрочного планирования является инструментом реализации Концепции социально-экономического развития Иркутского районного муниципального образования до 2020г.
На основании ПКСЭР в ИРМО формируются и реализуются:
- прогноз социально-экономического развития; 
- решения о подготовке и реализации бюджетных инвестиций в объекты капитального строительства муниципальной собственности;
- муниципальные программы, проводится оценка эффективности их реализации;
- документы территориального планирования;
- программа комплексного развития систем коммунальной инфраструктуры (разработано и утверждено 21 поселением);
- программа приватизации имущества, находящегося в муниципальной собственности;
- иные правовые акты органов местного самоуправления и должностных лиц местного самоуправления.
</t>
  </si>
  <si>
    <t xml:space="preserve">В соответствии со статьей 173 Бюджетного кодекса РФ, статьей 11 Положения о бюджетном процессе в ИРМО, утвержденного решением Иркутской районной Думы от 31.10.2013 №53-398/рд, разработан и утвержден постановлением АИРМО от 10.02.2015 № 465 Порядок разработки прогноза социально-экономического развития Иркутского районного муниципального образования. Прогноз разрабатывается Прогноз социально-экономического развития Иркутского районного муниципального образования (далее - Прогноз) ежегодно разрабатывается сроком на 3 года в целях:
1) определения тенденций и количественных значений показателей социально-экономического развития ИРМО;
2) формирования основы для разработки проекта районного бюджета на очередной финансовый год, среднесрочного финансового плана ИРМО.         
    В течение отчетного периода в  рамках заключенных соглашений с органами местного    самоуправления  поселений о передаче осуществления части полномочий по решению вопросов местного значения  исполнялись полномочия по разработке  прогноза      социально-экономического развития         18 муниципальных образований.        
</t>
  </si>
  <si>
    <t xml:space="preserve">Ответственные исполнители муниципальных  программ ежегодно в срок до 20 февраля формируют  отчет о ходе реализации и эффективности программ. Данные  отчеты рассматриваются на заседании экспертного Совета по вопросам разработки и реализации муниципальных программ Иркутского районного муниципального образования. По результатам оценки эффективности реализации программы Мэром ИРМО не позднее, чем за один месяц до дня внесения проекта решения о районном бюджете в Думу ИРМО может быть принято решение, о сокращении начиная с очередного финансового года бюджетных ассигнований на реализацию программы или о досрочном прекращении ее реализации. </t>
  </si>
  <si>
    <t xml:space="preserve">Постановлением администрации Иркутского районного муниципального образования от 19.09.2013 № 3963 утвержден перечень  муниципальных программ Иркутского районного муниципального образования».          В перечень входят 15 муниципальных программ направленных на решение следующих задач: сбалансированное развитие экономики, повышение инфраструктурной обеспеченности, обеспечение населения полным комплексом социальных услуг надлежащего качества, сохранение экологии.
 Принято и реализуется 12 муниципальных программ: МП ИРМО «Развитие экономического потенциала в Иркутском районе» ( направлена на создание условий для развития сельского хозяйства, потребительского рынка, малого бизнеса и туризма),  МП ИРМО «Развитие инженерной инфраструктуры на территории Иркутского района» (направлена на развитие систем  коммунальной инфраструктуры),  МП ИРМО «Развитие дорожного хозяйства на территории Иркутского района», МП ИРМО  «Совершенствование муниципального управления в Иркутском районе» (направлена на организационно-организационные мероприятия по правовому регулированию, противодействию коррупции, поддержке НКО), МП ИРМО «Управление социально-экономическим развитием в Иркутском районе» (направлена на организацию  выполнения планов и программ развития, повышение  эффективности деятельности муниципальных учреждений, совершенствование организации работы по предоставлению муниципальных услуг), МП ИРМО «Управление муниципальными финансами Иркутского района» (направлена на реализацию мероприятий по обеспечению долгосрочной сбалансированности и устойчивости бюджетной системы),  МП ИРМО «Совершенствование управления в сфере муниципального имущества» (направлена на повышение эффективности управления  муниципальным имуществом), МП ИРМО «Развитие культуры в Иркутском районе» (направлена на развитие культурного потенциала личности и общества), МП ИРМО «Развитие физической культуры и спорта в Иркутском районе» (направлена на максимальное  вовлечение населения в систематические занятия физической культурой и спортом, развитие массового спорта), МП ИРМО «Молодежная политика в Иркутском районе» (направлена на реализацию молодежной политики на территории Иркутского района), МП ИРМО «Обеспечение комплексных мер безопасности на территории Иркутского района» (направлена на профилактику правонарушений , на обеспечение гражданской обороны, защиты населения от ЧС, на обеспечение норм безопасности учебного процесса и подвоза обучающихся в общеобразовательные учреждения района), МП ИРМО «Устойчивое развитие сельских территорий Иркутского района» (направленная на создание комфортных условий жизнедеятельности в сельской местности, стимулирование инвестиционной активности в агропромышленном комплексе ).
</t>
  </si>
  <si>
    <t>Для руководителей предприятий потребительского рынка ведется подборка информационных материалов, которые они получают на совещаниях. У каждого руководителя предприятия имеется электронный адрес, посредством которого происходит обмен информацией. На официальном сайте Иркутского района в разделе "Потребительский рынок" размещены нормативные правовые акты  и информационные материалы:  схема размещения нестационарных объектов; о состоянии алкогольного рынка на территории Иркутского района; об утверждении схемы размещения нестационарных объектов; о проведении месячника качества и безопасности мяса и иной продукции животного происхождения, об участии в проведении месячника качества и безопасности пиротехнической продукции, о проведении месячника качества и безопасности ранних овощей и фруктов, административные регламенты. Кроме того, информация по потребительскому рынку (объявления, нормативные акты и т.д.) публикуются в газете "Ангарские огни". С руководителями организаций осуществляющих  деятельность в сфере потребительского рынка с целью обсуждения проблемных вопросов проводятся совещания и семинары. Особое внимание  уделялось вопросам:об исполнении  Федерального закона № 171-ФЗ от 22.11.1995 «О государственном регулировании производства и оборота этилового спирта, алкогольной и спиртосодержащей продукции и об ограничении потребления алкогольной продукции»;об организации социальных полок для малоимущего населения на территории Иркутского района;об оборудовании пандусов на торговых объектах.</t>
  </si>
  <si>
    <t xml:space="preserve">                                                                                                                                                                                                                                             Постановлением администрации Иркутского района ежегодно утверждается схема размещения нестационарных торговых объектов на территории Иркутского районного муниципального образования и размещается на официальном сайте Иркутского района.          По состоянию на 01.01.2017 г, сфера торговли представлена   в количестве 967 объектов (в том числе 18 объектов мобильной торговли). Относительно  2012 года их количество увеличилось на 24%. Этому способствовало вложение хозяйствующими субъектами инвестиций в строительство и  реконструкцию объектов потребительского рынка. За период с 2012-2016 г.г. объем  инвестиций составил 240,4 млн.руб.
Торговая площадь по состоянию на 01.01.2017 составила 65434,8 кв.м  и увеличилась  по сравнению с 2012 годом на 61%. Фактическая обеспеченность торговыми площадями в Иркутском районе на 1000 человек увеличилась соответственно  на  36,8% и составила 583,3  кв.м. При этом значительно превысила норматив, который составляет 385 кв.м на 1000 чел.
Обеспеченность посадочными местами в объектах общественного питания на 1000 жителей района в 2012 г. составила 76,9 п.м.,   в  2016 году – 70. Снижение показателя обусловлено значительным ростом численности населения за отчетный период. При этом необходимо отметить, что фактический показатель обеспеченности посадочными местами в объектах общественного питания на 1000 жителей района  в 1,75 раза превышает нормативный.
По состоянию на 1 января 2013г. на территории Иркутского района действовали 63 специализированных предприятия бытового обслуживания с численностью работающих - 166 чел. К 2017 году их число увеличилось и составило  154 единицы. Численность занятых увеличилась в 2,4 раза и достигла 392 чел. Индивидуальные предприниматели и юридические лица оказывали бытовые услуги по ремонту обуви, пошиву швейных изделий, парикмахерские услуги, ритуальные услуги, по техническому обслуживанию автотранспорта, услуги бань и душевых и гостиниц. 
Положительная динамика в сфере потребительского рынка отмечена и по экономическим показателям. Оборот розничной торговли 2017 г. к 2012 году увеличился на 66,2%, в том числе на душу населения на 33%. Оборот общественного питания на душу населения увеличился  на 36,7%.
</t>
  </si>
  <si>
    <t xml:space="preserve">Ежегодно утверждается календарный план мероприятий  в сфере культуры. Ежегодно  проводятся такие районные мероприятия:            
- День защиты детей;                                                                                                                                                                                                                                         - Районный КВН;                                                                                                                                                                                                                                                                                                            - Конкурс духовной поэзии "Душа живая";                                                                                                                                                                                                                                                                                                                                     - Елка Мэра для детей района;
- Талантам быть – культуре жить;
- Обрядовый праздник «Троица»;
- Прием Мэра для одаренных детей
- Конкурс профессионального мастерства «Творческая личность Иркутского района»
          Мероприятия по поддержке  и развитию жанрового творчества:
- конкурс эстрадной песни «Голоса Сибири» (р.п.Марково); 
- фестиваль театральных коллективов «В гостях у Мельпомены»;
- фестиваль хореографических коллективов «Проделки Терпсихоры» (с.Урик); 
Конкурс на стипендию Мэра  одаренных детей
Конкурс исполнителей на народных инструментах «Музыкальные родники»
Конкурс пианистов «Юный музыкант»
Теоретическая олимпиада по сольфеджио
</t>
  </si>
  <si>
    <t xml:space="preserve">Ежегодно проводится районный стипендиальный конкурс «Стипендия Мэра района». За 2012-2016 годы 31 ребенок получил стипендию в размере 5000 руб.  С 2013 года так же вручаются стипендии глав муниципальных образований. За отчетный период их вручили 46 ребятишкам. 
В 2012 году учреждениям культуры реализованы гранты Мэра на сумму 200 тыс.руб. , отремонтирована и обеспечена оборудованием МОУ ДОД ИРМО «Малоголоустненская ДШИ».
</t>
  </si>
  <si>
    <t xml:space="preserve">В целях выявления мнения населения по качеству предоставляемых услуг МОУ ДОД района регулярно проводится опрос населения, результаты мониторинга учитываются при начислении стимулирующего коэффициента руководителям учреждений. В целях реализации  Плана мероприятий "Дорожной карты" направленного на  повышение эффективности  сферы культуры проводится  анкетирование  лиц посещающих массовые мероприятия на удовлетворенность  качеством получаемых услуг. </t>
  </si>
  <si>
    <t xml:space="preserve">В 2013 году за счет привлечения внебюджетных источников в ДМШ с. Хомутово приобретен рояль, проведен ремонт и приобретены основных средств МОУ ДОД "Малоголоустненская детская школа искусств" ; В 2014 г. от Благотворительного фонда  Юрия Тэна  ДШИ с. Пивовариха получила домру,  ДМШ с. Хомутово баян; В 2015 г. от Благотворительного фонда  Юрия Тэна  ДШИ с. Пивовариха получила фортепиано стоимостью  более 300 тыс. руб. 
</t>
  </si>
  <si>
    <t>Проведено энегообследование  22 объектов социальной сферы</t>
  </si>
  <si>
    <t>Разработка проектно-сметной документации на установку приборов учета, на объектах потребляющих тепловую энергию менее 0,2 Гкал/час не требуется. Работы производятся на основании технических условий ресурсоснабжающих компаний.</t>
  </si>
  <si>
    <t>Разработка, экспертиза проектно-сметной документации на реконструкцию объектов муниципальных учреждений ИРМО, а также реконструкция таких объектов   не производилась</t>
  </si>
  <si>
    <t xml:space="preserve">Разработка, экспертиза проектно-сметной документации на реконструкцию объектов муниципальных учреждений ИРМО, а также реконструкция таких объектов   не производилась </t>
  </si>
  <si>
    <t>Программы комплексного развития систем коммунальной инфраструктуры поселений Иркутского района   разработаны и утверждены решениями представительных органов всех поселений</t>
  </si>
  <si>
    <t>Разработка ПСД на реконструкцию водогрейной котельной п.Дзержинск на твердом топливе с увеличением мощности до 13 Гкал/ч,Реконструкция котлоагрегата № 1 с модернизацией системы подачи топлива в топку, заменой поверхности нагрева котла, котельная с. Пивовариха;Реконструкция топливоподачи теплоисточника с обустройством резервной линии углеподачи, котельная с. Пивовариха;Устройство водоподготовки с обустройством баков накопителей V-120 м3, котельная с. Пивовариха;Реконструкция головного участка тепломагистрали от котельной до т.к. "Агрохимия", п. Дзержинск;Реконструкция тепловой сети от котельной до детского сада, п. Дзержинск;Строительство подпитывающего водопровода от водозабора до котельной,           п. Дзержинск</t>
  </si>
  <si>
    <t>Установка приборов учета на объектах потребляющих тепловую энергию менее 0,2 Гкал/час производилась с 2012 по 2015 гг. за счет средств РСО. Всего на объектах образовательных учреждений установлено 22 прибора учета на тепловую энергию. Потребность  составляет 27 ед.</t>
  </si>
  <si>
    <t xml:space="preserve">В соответствии с Гражданским кодексом Российской Федерации и приказом  Минэкономразвития России от 10.12.2015 № 931 «Об установлении Порядка принятия на учет бесхозяйных недвижимых вещей» полномочия возложены на  органы местного образования поселений
</t>
  </si>
  <si>
    <t>Разграничение прав собственности между районом и поселениями на объекты коммунальной инфраструктуры осуществляется в соответствии с требованиями Федерального закона от 06.10.2003 № 131-ФЗ «Об общих принципах организации местного самоуправления в Российской Федерации» и Закон Иркутской области от 03.11.2016 № 96-ОЗ «О закреплении за сельскими поселениями Иркутской области вопросов местного значения»</t>
  </si>
  <si>
    <t xml:space="preserve">В настоящее время расторгнут контракт с Обществом с ограниченной ответственностью «Институт региональных стратегий»  в связи с тем, что  подрядная организация нарушила сроки выполнения работ по муниципальному контракту №18-эа-13 от 31 мая 2013 года.  Правовое управление администрации ИРМО подготовлен соответствующий пакет документации и обращение в Арбитражный суд Иркутской области с исковым заявлением к Обществу с ограниченной ответственностью «Институт региональной стратегии» о взыскании в пользу администрации ИРМО неустойки. Работы по разработке ПСД будут проведены в 2017 году. </t>
  </si>
  <si>
    <t>Ежегодно Управление образования АИРМО совместно с МОУ ИРМО ДОД "Станция юных натуралистов" проводит районный этап регионального  конкурса  творческих работ "Энергосбережение" по  образовательным учреждениям района. Работы выполнены по следующей тематике: " Берегите электрочество",  "Экономьте свет! Экономьте воду!", "Впусти в дом лучи солнца!" и др. Принимали учатие  ученики МОУ ИРМО "Карлукская СОШ",     МОУ ИРМО "Малоголоустненская СОШ",МОУ ИРМО "Оекская СОШ",МОУ ИРМО "Бутырская СОШ", МОУ ИРМО "Горячеключевская СОШ",МОУ ИРМО "Максимовская СОШ", МОУ ИРМО "Плишкинская СОШ", МОУ ИРМО "Хомутовская СОШ №1", МОУ ИРМО "Хомутовская СОШ №2",</t>
  </si>
  <si>
    <t>11605,86 бюджет поселений</t>
  </si>
  <si>
    <t>Систематизирована работа по формированию  нормативной правовой базы, регулирующей развитие и поддержку субъектов малого и среднего предпринимательства на территории района. Приняты постановления администрации Иркутского района:
-  постановление администрации Иркутского района: от 09.06. 2012 №2803 «О создании  «Фонда поддержки малого и среднего предпринимательства  Иркутского  района»;                               
- постановление администрации Иркутского района:от 13.11.2013 № 5101 подпрограмма «Развитие субъектов малого и среднего предпринимательства на территории Иркутского района» МП «Развитие экономического потенциала в Иркутском районе на 2014-2016 годы»;                                                                              
- постановление администрации Иркутского района:от 28.09.2016 № 531 «Об утверждении Положения о порядке формирования, ведения, утверждения и обязательного опубликования перечня муниципального имущества свободного от прав третьих лиц (за исключением имущественных прав субъектов малого и среднего предпринимательства)»;                                                                                                                                                                   
- сформирован координационный орган в области развития малого и среднего предпринимательства в приоритетной отрасли территории - постановление администрации ИРМО от 23.10.2013 № 4673 «Об утверждении положения о Координационном совете по туризму при Мэре ИРМО»;
- постановление администрации Иркутского района:от 13.11.2015 №2522 «Об утверждении  административного регламента предоставления муниципальной услуги «Оказание финансовой поддержки субъектам малого предпринимательства на территории Иркутского районного муниципального образования»;
-  распоряжение председателя КЭиУМИ администрации Иркутского района от 30.09.2016 № 531 «Об утверждении Перечня муниципального имущества Иркутского районного муниципального образования, свободного от прав третьих лиц (за исключением имущественных прав субъектов малого и среднего предпринимательства)»</t>
  </si>
  <si>
    <t xml:space="preserve">С целью популяризации предпринимательской деятельности администрацией района в 2012, 2014 годах  проведен конкурс «Лучший предприниматель Иркутского района» (в сфере сельского хозяйства, оказании бытовых услуг, услуг ЖКХ, дополнительного образования, гостиничного и ресторанного бизнеса).  В рамках празднования Дня российского предпринимательства и Дня туризма на территории Иркутского района ежегодно проводятся расширенные заседания Совета по развитию субъектов малого и среднего  предпринимательства и Координационного совета по туризму при Мэре Иркутского района, где вручаются благодарственные письма Мэра хозяйствующим субъектам, активно принимающим участие в социально-экономическом развитии территории.  </t>
  </si>
  <si>
    <t>Осуществляется координация деятельности органов местного управления поселений, района и Правительства Иркутской области в части поддержки малого и среднего бизнеса. Оказывается информационная поддержка мероприятиям, реализуемым инфраструктурой поддержки предпринимательства, сформированной на уровне Иркутской области.                                                                                                                            На официальном сайте администрации района (www.irkraion.ru) сформирован раздел «Малый и средний бизнес». В разделе размещена нормативная правовая база регулирующая развитие и поддержку субъектов малого предпринимательства, новости, информация о проведении конкурсов, ярмарок и др. мероприятий, реестр организаций, образующих инфраструктуру поддержки субъектов малого и среднего предпринимательства, реестр получателей муниципальной поддержки. Кроме того, в течение года информация о конкурсах направлялась в администрации поселений. Информация о проектах международных организаций по развитию малого и среднего предпринимательства размещалась на официальном сайте администрации района и направлялась главам поселений, членам Совета по развитию малого и среднего предпринимательства при Мэре Иркутского района. 
Организацию оказания субъектам малого предпринимательства комплекса методических, информационных, консультационных, юридических, образовательных услуг по всем направлениям предпринимательской деятельности на территории района осуществляет Фонд поддержки малого и среднего предпринимательства Иркутского района. С 2012-2016 годы оказано свыше 5000 консультаций.  Оказана помощь предпринимателям в оформлении более 34 бизнес-планов для принятия участия в районном и областном конкурсах по оказанию финансовой поддержки.                                                                                                                                                                                                                                                                С Межрайонной инспекцией федеральной налоговой службы №12 заключено соглашение об информационном сотрудничестве. В рамках данного соглашения Инспекция направляет информацию, касающуюся изменений в режиме работы и приеме документов. На регулярной основе данная информация доводится до поселений, а также размещается на официальном сайте администрации (www.irkraion.ru).</t>
  </si>
  <si>
    <t>Постановлением мэра Иркутского района от 11.11.2009 г. №8115 создан Совет по развитию малого и среднего предпринимательства при Мэре Иркутского района. В состав Совета входят представители предпринимательской сферы Иркутского района и органов местного самоуправления района. Согласно положению, Совет осуществляет экспертизу, мероприятий, реализуемых администрацией района и поселений по поддержке малого и среднего бизнеса и дает оценку их эффективности.                                                                                                                                                                                                                               В целях формирования инфраструктуры поддержки малого предпринимательства:
 -  осуществляется взаимодействие с Иркутским областным гарантийным фондом;                                                                                               - Фондом «Центр поддержки предпринимательства Иркутской области»;                                                                                                              - Центром кластерного развития Иркутской области                                                                                                                                                                                         В 2012 году на территории Иркутского района в рамках развития системы микрофинансирования сформирована микрофинансовая компания «Фонд микрофинансирования субъектов малого и среднего предпринимательства Иркутского района»,  учредителем которого  является администрация Иркутского района . Фонд  включен в государственный реестр микрофинансовых организаций и осуществляет выдачу микрозаймов субъектам малого и среднего предпринимательства. Реализация данного мероприятия позволила привлечь дополнительно из федерального и областного бюджета средства в объеме 20 млн.руб. С начала работы Фонда выдано 334 микрозайма на общую сумму 124795 тыс.руб.</t>
  </si>
  <si>
    <t xml:space="preserve">С 2012-2016 год проведены конкурсы по оказанию различных видов финансовой поддержки предприятиям малого и среднего бизнеса. 
В конкурсе на предоставлении субсидии  на создание и развитие собственного бизнеса приняли участие 49 субъектов малого предпринимательства различных сфер деятельности. Выделены безвозмездные безвозвратные субсидии на приобретение основных средств 35 предпринимателям на общую сумму 8716,9 тыс.руб. на реализацию следующих проектов:
- организация и развития крестьянского фермерского хозяйства в Оекском МО, Хомутовском МО,  частный датский сад в Марковском МО, Молодежном МО, Хомутовском МО;
- создание мультикомплекса бытовых услуг в Дзержинском МО, организация земляных работ по прокладке трубопроводов для устройства септиков в Марковском МО, продвижение энергосберегающих светодиодных источников света в Марковском МО, мастерская по ремонту бытовой техники в Голоустненском МО, развитие мясо-молочного производства в Хомутовском МО, клиринговые услуги в Марковском МО, детский досуговый центр Голоустненском МО, деятельность салона красоты в Хомутовском МО,  производство рыбных полуфабрикатов с эко-продуктов в Хомутовском МО; 
- открытие  ателье в Ушаковском МО, по расширению основных и дополнительных видов осуществляемой предпринимательской деятельности и ведение нового вида деятельности, Хомутовское МО;
- открытие пекарни Хомутовское МО, увеличение производства картофеля и овощей Ревякинское МО; 
- заготовка кормов для развития сельскохозяйственного производства Голоустненское МО, на расширение предпринимательской деятельности  Ширяевское МО, развитие табунного производства  в Карлукском МО; 
- открытие мастерской по пошиву штор в  Хомутовском МО, бухгалтерский учет в уполномоченной бухгалтерии, его сущность и содержание  в Хомутовском МО;
- организация предоставления геодезических работ в Хомутовском МО;  
- переработка и консервирование рыбы и морепродуктов  в Большереченском МО; 
- создание службы аварийных комиссаров Усть-Балейском МО; 
- организация бухгалтерской и рекрутеринговой службы (аутсорсинг) в Хомутовском МО; 
- организация цеха рыбопереработки в Листвянском МО;
- создание цеха водосточных систем в Ушаковском МО; 
- выращивание картофеля;  
- организация крестьянско-фермерского тепличного хозяйства в Марковском МО;
- организация ярмарки выходного дня в Хомутовском МО.
Учитывая отсутствия софинансирования федерального и областного бюджета на реализацию данного мероприятия, поддержка начинающим предпринимателям в 2016 году не оказывалась.  
 </t>
  </si>
  <si>
    <t xml:space="preserve">В рамках сотрудничества с ОГУ «ЦЗН Иркутского района» в сфере реализации программы дополнительных мер по снижению напряженности на рынке труда Иркутской области в 2012, 2013 и 2016 годах проведена экспертиза 8 бизнес-планов безработных граждан Иркутского района, желающих организовать собственное дело на общую сумму ______ (в 2016 году 2 бизнеса - плана на сумму 104 тыс. рублей по направлениям: организация работы хлебопекарни и производство керамических изделий)   В 2014,2015 годах ОГУ «Центр занятости населения Иркутского района»  бизнес-планы не направлял. </t>
  </si>
  <si>
    <t xml:space="preserve">Предприниматели Иркутского района  принимают  активное участие во всех  ярмарках : "Агропромышленная неделя", "Байкалтур", "Земля Иркутская" в АО "Сибэкспоцентр" г.Иркутск, "Интурмаркет" в г.Москва. На протяжении данного периода на региональных ярмарках представлена продукция следующих компаний: ООО "Агробайкал", АО "Сибирская нива", ОАО "ООО "Гурмановъ", ИП Глава КФХ Потапов Д.В., ИП Глава КФХ Радченко М.А., ООО "АгроСмоленское", ЗАО "Большереченское", ООО "БонусАгро", ИП Глава КФХ Неудачина Т.М., ООО "Поле", ИП Глава КФХ Топтун С.Е., ЗАО "Сибирская агропромышленная компания" Хомутовский мясокомбинат, ИП Макарова О.С.   
Совместно с Комитетом экономики г.Иркутска согласовано выделение мест  для размещения торговых площадок под реализацию сельскохозяйственной продукции на Центральном рынке города. </t>
  </si>
  <si>
    <t>В целях содействия в повышении квалификации персонала инфраструктуры поддержки малого и среднего предпринимательства работники микрофинансовой организации "Фонд поддержки малого и среднего предпринимательства  Иркутского района" ежегодно принимают участие в семинарах и курсах повышения квалификации по профильным направлениям работы Фонда: финансовой анализ микрофинансвых организаций, правовые аспекты микрофинансирования, бухгалтерский учет и т.д. 
В целях развития сотрудничества и партнерских связей с муниципальными образованиями России по обмену опытом в сфере развития субъектов малого и среднего предпринимательства представители администрации Иркутского района и поселений участвовали в семинарах, проводимых Правительством Иркутской области, Торгово-промышленной палаты Восточной Сибири. 
Сотрудники отдела муниципальной поддержки и развития малого и среднего предпринимательства прошли обучение по направлению подготовки и повышению квалификации специалистов в сфере туризма, влияние глобальных изменений на гостиничный бизнес.</t>
  </si>
  <si>
    <t>С целью получения федерального финансирования в государственную целевую программу "Социально-экономическое развитие Дальнего Востока и Байкальского региона" включены следующие мероприятия, направленные на развитие туристской индустрии в Иркутском районе:
- реконструкция берегоукрепительных сооружений на автомобильной дороге Иркутск-Листвянка  67-70 км. 
Подготовлены и направлены в Министерство экономического развития Иркутской области заявки на включение проектов Иркутского района в составе совместной заявки Иркутской области в ФЦП "Развитие внутреннего и въездного туризма на территории РФ" и ФЦП "Байкал: Великое озеро Великой страны".</t>
  </si>
  <si>
    <t>В схеме территориального планирования муниципального района - Иркутского районного муниципального образования, утвержденной Решение Думы ИРМО от 25.11.2010 №15-101/рд, учитывается реализация проектов ОЭЗ туристско-рекреационного типа в районе п. Большое Голоустное. В 2016 году участок лишен статуса особой экономической зоны туристско-рекреационного типа "Ворота Байкала"и  исключен из земель, зарезервированных под создание ОЭЗ "Ворота Байкала". Ведется работа по перепрофилированию участка и формированию туристического подкластера "Голоустное" ТРК "Байкальское созвездие".</t>
  </si>
  <si>
    <t>Ведется работа по реализации инвестиционных проектов в сфере туризма на территории Иркутского района: создание зоологического комплекса "Парк Сибирского периода" (природно-ландшафтный комплекс с эколого-просветительским центром с зоопарком). Данный проект включен в  Стратегию развития туризма в Российской Федерации на период до 2020 года . Оценочная стоимость проекта 1,5 млрд. рублей. Источники финансирования: федеральный бюджет,  бюджет Иркутской области, внебюджетные источники.                                                                                                                                                                  Работа осуществляется в рамках  Соглашения о сотрудничестве между Прибайкальскими территориями Иркутской области в рамках формирования туристического кластера «Байкальское созвездие». В рамках инвестиционного проекта "Байкальское созвездие" ведется работа по актуалиции бизнес-проектов туристических организации, осуществляющих деятельность на территории Иркутского района с целью получения софинансирования на строительство базовой  инфраструктуры проектам в рамках включения в ФЦП "Развитие внутреннего и въездного туризма на территории РФ".</t>
  </si>
  <si>
    <t>При взаимодействии туристических организаций, осуществляющих деятельность на территории, и администрации Иркутского района  проведены следующие мероприятия: 
- стратегическая сессия по вопросу разработки предложений Иркутского района для включения в Стратегию развития туризма Иркутской области, форум экстремального туризма в п.Большое Голоустное;
- конференция "Инновационные подходы в развития туристических кластеров" в п.Листвянка;
- конференция по вопросу классификации коллективных средств размещения, осуществляющих деятельность на территории. 
Согласно постановлению администрации Иркутского района от 23.10.2013 №4673 создан Координационный совет по туризму при Мэре ИРМО, в состав которого вошли руководители и представители туристских ассоциаций, организаций туристской индустрии, федеральных органов, в компетенции которых находится развитие туризма, а также главы муниципальных образований Иркутского района. В 2014г-2016 г. проведено 7 заседаний Координационного совета. Представители туристических компаний района ежегодно принимают участие в международных туристских выставках "Интурмаркет", "MITT", "MITF", "Байкалтур", являются организаторами крупных событийных мероприятий "Фестиваль ледовых скульптур "Живи на Байкале", "Фестиваль Омуля", "Большой Байкальский квест", "Джаз на Байкале - опен-эир",  "Фестиваль воздушных змеев". 
Администрация Иркутского района тесно сотрудничает с Сибирской Байкальской Ассоциацией Туризма, Байкальским филиалом Российской гостиничной ассоциации, ФГУП «Прибайкальский национальный парк» по формированию туристского продукта на Прибайкальских территориях Иркутского района</t>
  </si>
  <si>
    <t xml:space="preserve">В рамках инвестиционного проекта, включаемого в ФЦП "Развитие внутреннего и въездного туризма на территории РФ", в п.Листвянка предполагается строительство базовой инфраструктуры на сумму около 1,3 млрд. рублей.  В рамках разработки паспорта проекта ФЦП «Байкал: Великое озеро Великой страны» администрацией Иркутского района подготовлены проекты комплексного развития территорий Голоустненского МО и Листвянского МО. В рамках данных инициатив обозначены стратегические перспективы развития данных территорий с учетом приоритета туристской отрасли: Листвянском МО – как основная территории туристических прибытий региона, обладающая существенным рекреационным потенциалом, Голоустненское МО - территория духовного и эколого-познавательного туризма путем формирования современных  объектов туристической индустрии и  межконфессионального парка. Указанные проекты предполагают строительство необходимых объектов жилищно-коммунальной инфраструктуры, развития транспортной сети Прибайкальских территорий: берегоукрепление и благоустройство набережной п.Листвянка, строительство и модернизация канализационно-очистных сооружений п.Листвянка, п.Большое Голоустное, строительство причальных сооружений в п.Листвянка, п.Большое Голоустное, Бухта Песчаная, строительство автомобильной дороги «Иркутск-Большое Голоустное», объездной автомобильной дороги «Качугский тракт – Голоустненский тракт – Байкальский тракт». </t>
  </si>
  <si>
    <t>Формирование на территории района разветвленной инфраструктуры, способствующей росту экономической активности населения и предпринимательских структур, осуществляется в соответствии с документами территориального планирования территории (схемой территориального планирования муниципального района - Иркутского районного муниципального образования, Генеральными планами поселений), которые учитывают и предусматривают:                                                                                                                                                                                                                      - основные направления перспективного развития территории Иркутского района исходя из совокупности социальных, экономических, экологических и иных факторов в целях обеспечения устойчивого развития территории, развития инженерной, транспортной и социальной инфраструктур, обеспечения учета интересов граждан и их объединений;
- установление границ населенных пунктов Иркутского района с учетом расширения территорий планируемого размещения объектов капитального строительства для государственных или муниципальных нужд, зон с особыми условиями использования, выявление территорий для размещения индивидуального жилищного строительства, зон развития туризма и рекреаций, объектов захоронения бытовых и промышленных отходов, организаций кладбищ;
- обеспечение управления недвижимостью, реформирования и регулирования земельных и имущественных отношений на территории Иркутского района;
- определение долгосрочной перспективы социально-экономического развития ИРМО на основе комплексного анализа с учетом использования потенциала территорий и обеспечения рационального природопользования. В целях повышения экономического потенциала, расширения видов экономической деятельности  и открытия новых производств на территории района, по обращениям физических и юридических лиц в указанные документы могут вноситься изменения разрешенного использования земель.</t>
  </si>
  <si>
    <t xml:space="preserve">Ежеквартально осуществляется мониторинг инвестиционных проектов в Информационно-аналитической системе «БАРС. Web-Своды». На территории Иркутского района реализуется 7 проектов в сфере сельского хозяйства на общую сумму 253,62 млн. рублей и 12 проектов в сфере туризма  на общую сумму 981,5 млн. рублей. </t>
  </si>
  <si>
    <t xml:space="preserve">Сопровождение реализации приоритетных инвестиционных проектов осуществляется в рамках полномочий администрации ИРМО: резервируются и выделяются земельные участки; оказывается консультационная и методическая помощь в подготовке необходимой документации, осуществляется информационный взаимообмен. Сформирован Совет по инвестициям при Мэре Иркутского района. Состоялось 2 заседания Совета по инвестициям при Мэре Иркутского района, на которых рассмотрены проекты по созданию тепличного комплекса и строительства агропромышленного парка. </t>
  </si>
  <si>
    <t xml:space="preserve">Поддержание имиджа  Иркутского района, как места благоприятного для инвестиционной деятельности и ведения бизнеса, осуществляется посредством реализации информационной политики района, которая представляет собой освещение деятельности АИРМО в региональных СМИ и муниципальной газете «Ангарские огни», в информационно-телекоммуникационной сети "Интернет" на сайте Иркутского района irkraion.ru
В целях привлечения внимания к Иркутскому району потенциальных инвесторов и новых потребителей услуг издан справочника-путеводителя по Иркутскому району "Гид по Иркутскому району" в количестве 1000 экземпляров.
На территории района проходит ежегодный  конкурс творческих работ о достопримечательностях Иркутского района «Приезжайте к нам! Об Иркутском районе с душой». </t>
  </si>
  <si>
    <t>С целью позиционирования потенциала территории как благоприятного для инвестиционных вложений администрация Иркутского района ежегодно принимает участие в выставках : «Интурмаркет -2015», Байкальская международная туристская выставка., Байкалтур.  Заключены соглашения с Сибирской Байкальской Ассоциацией Туризма, Российской гостиничной ассоциацией, Фонд "Центр поддержки субъектов малого и среднего предпринимательства Иркутского района". В 2016 году сформированы и поданы заявки на включение объектов Иркутского района в два отраслевых кластера, сформированных на уровне Иркутской области: сельскохозяйственный кластер - площадка агропромышленного парка, туристический кластер - подкластер "Листвянка", подкластер "Большое Голоустное". Продукция предприятий Иркутского района представлена на розничных рынках  г.Иркутска, г.Ангарска, г.Усолье-Сибирское, г.Тулуна (ООО "Иркутский рыбзавод", ООО "Сибирская агропромышленная компания", ООО "Искра").</t>
  </si>
  <si>
    <t xml:space="preserve">Генеральные схемы очистки территорий муниципальных образований Иркутского района разрабатывались в соответствии с действующим природоохранным законодательством (статья 13 Федерального закона «Об отходах производства и потребления», СанПиН 42-128-4690-88 «Санитарные правила содержания территорий населенных мест», Методические рекомендации о порядке разработки генеральных схем очистки территорий населенных пунктов Российской Федерации, утверждёнными постановлением Государственного комитета Российской Федерации по строительству и жилищно-коммунальному комплексу от 21.08.2003 № 152). Основными исходными данными для разработки генеральных схем являются сведения о демографическом положении, утвержденных нормах накопления ТБО и ЖБО для жилищного фонда и объектов инфраструктуры, фактическом состоянии объектов, организаций, техники и оборудования, составляющих существующую систему санитарной очистки и обращения с отходами муниципальных образований. Мероприятия имели расчетный срок 20 лет, т.е. до 2033 года, с выделением 1-й очереди мероприятий на 5 лет и утверждались органами местного самоуправления.
Таким образом, генеральные схемы разработаны и утверждены в 4-х МО:
Ушаковское МО, Гороховское МО, МарковскоеМО, в т.ч. Большереченское МО, входящее в центральную экологическую зону Байкальской природной территории. 
Также во всех муниципальных образованиях приняты Правила содержания и благоустройства территории муниципального образования – сельского поселения в составе Иркутского районного муниципального образования. В числе прочих, они определяют основные требования и единый порядок сбора и вывоза твердых бытовых отходов от жителей в сельском поселении для создания экологически безопасных и комфортных условий для проживания населения.                                                                                                                                                                                                                                                                             </t>
  </si>
  <si>
    <t xml:space="preserve">Инвентаризация проводится ежегодно  в соответствии с планом мероприятий муниципальной программы "Развитие дорожного хозяйства на территории Иркутского района" на 2014-2017гг.
 В результате  инвентаризации с 2014 г. в перечень включены  автодороги (ранее бесхозяйные) общей протяженностью 18,902 км.
                                                                                                                                                                                                                        </t>
  </si>
  <si>
    <t xml:space="preserve">Оценка состояния дорог Иркутского района проводится ежеквартально в соответствии с ОДН 218.0.006-2002 "Правила диагностики и оценки состояния автомобильных дорог".
С 2014г. информация о состоянии дорог направляется в министерство строительства, дорожного хозяйства Иркутской области для использования в работе при формировании субсидий на следующий финансовый год на ремонт, капитальный ремонт  автодорог - подъезды к СНТ, ДНТ, которые были включены в Перечень. </t>
  </si>
  <si>
    <t>Согласно плана мероприятий муниципальной программы "Развитие дорожного хозяйства на территории Иркутского района" на 2014-2017гг. ежегодно проводятся следующие работы:
- работы по летнему и зимнему содержанию автодорог Иркутского района для обеспечения безопасности дорожного движения на них,
- работы по паспортизации автомобильных дорог Иркутского района,
- работы по уточнению Перечня автодорог,
- ремонт автодорог – подъездов к СНТ, ДНТ Иркутского района  (при условии выделения субсидии из областного бюджета).</t>
  </si>
  <si>
    <t>Перечень автодорог Иркутского района  утвержден решением Думы ИРМО от 28.11.2013г. №54-421/рд.  Ежегодно в Перечень вносятся изменения с уточнением автодорог и их протяженностью.
Инвентаризация автодорог Иркутского района проводится ежегодно  в соответствии с планом мероприятий муниципальной программы "Развитие дорожного хозяйства на территории Иркутского района" на 2014-2017гг.
 В результате  инвентаризации с 2014 г. в перечень включены  автодороги (ранее бесхозяйные) общей протяженностью 18,902 км.</t>
  </si>
  <si>
    <t>Автомобильные дороги в концессию либо в доверительные отношения не передавались.</t>
  </si>
  <si>
    <t xml:space="preserve">В период 2012-2016 гг капитальный ремонт и реконструкция автодорог, включенных в Перечень, не проводилось. </t>
  </si>
  <si>
    <t>В отчетном периоде проведено 192 районных спортивных мероприятия . Количество участниковпринявших участие  составило 36385 человек. Из районного бюджета выделено средств: на проведение спортивных мероприятий -  4667,69 тыс.руб.; на приобретение спортивной формы -  458,22 тыс.руб.; на приобретение спортивного инвентаря - 54,53 тыс.руб.</t>
  </si>
  <si>
    <t xml:space="preserve">В отношении автодорог общего пользования местного значения вне границ населенных пунктов ИРМО источником финансирования содержания, ремонта и капитального ремонта является бюджет Иркутской области - Дорожный фонд и средства районного бюджета. Перечень автодорог Иркутского района утвержден решением Думы от 28.11.2013г. №54-421/рд.                                                                                                                                                                                     В отношении автодорог общего пользования местного значения муниципальных образований Иркутского района источником финансирования содержания, ремонта и капитального ремонта является бюджет Иркутской области - Дорожный фонд и средства местных бюджетов поселений. 
Решений по передаче автомобильных  дорог регионального значения в муниципальную собственность Иркутского района в Правительстве Иркутской области в 2012-2016гг. не принималось. 
В Иркутском районе расположены автодороги различного назначения и уровней собственности: 
- федеральные дороги – 16,17 км;
- областные дороги – 775,8 км;
- дороги Иркутского района – 36,102 км;
- дороги муниципальных образований – 1022,466 км;
- бесхозяйные дороги – более 110 км.
Всего в границах района располагается 1960,54 км автодорог различной категорийности.  </t>
  </si>
  <si>
    <t>Источник финансирования осуществления дорожной деятельности в отношении дорог общего пользования местного значения ИРМО - дорожный фонд Иркутского района.
Из дорожного фонда Иркутского района за период 2012-2016гг было израсходовано 2595,0 тыс. руб. на работы по содержанию и ремонту автодорог, паспортизацию.
С 2014г. выделяются субсидии из бюджета Иркутской области на ремонт автомобильных дорог  "Подъезды к СНТ, ДНТ». За период 2012-2016гг  были израсходованы областные денежные средства в размере 5768,0 тыс. руб. на ремонт автодороги «Подъезд к СНТ «Светофор».
В рамках госпрограммы за счет областных денежных средств так же были отремонтированы автодороги:
«Подъезд к СНТ «Светлое» (2016г.),
«Подъезд к СНТ «Политехник» (2014г.), 
«Подъезд к СНТ «Строитель» (2014г.).
Средства за выполненные работы не оплачены, акты выполненных работ не подписаны. Ведутся судебные разбирательства.</t>
  </si>
  <si>
    <t>нет</t>
  </si>
  <si>
    <t xml:space="preserve">да </t>
  </si>
  <si>
    <t xml:space="preserve">На текущий ремонт муниципальных дошкольных образовательных учреждений Иркутского района в 2012 году было направлено за счет средств местного бюджета 413.3 тыс. руб., за счет областного 9,9 тыс. руб., в 2013 году за счет средств местного бюджета – 313,4 тыс. руб. На капитальный ремонт муниципальных дошкольных образовательных учреждений Иркутского района за счет средств местного бюджета было направлено в 2012 году 4 395,3 тыс. руб., в 2013 году – 6 290,3 тыс. руб., в 2014 году – 994,9 тыс. руб., в 2015 году – 3 512,9 тыс. руб., в 2016 году – 8 075,5 тыс. руб. За счет средств областного бюджета в 2012 году на капитальный ремонт было направлено 575.2 тыс. руб.,  в 2013 году – 3 063,6 тыс. руб. </t>
  </si>
  <si>
    <t xml:space="preserve">На текущий ремонт муниципальных общеобразовательных учреждений Иркутского района за счет средств местного бюджета в 2012 году  было направлено 1 092,3 тыс. руб., за счет средств областного бюджета 97,6 тыс. руб., за счет средств местного бюджета в 2013 году 203,3 тыс. руб., в 2014 году – 78,3 тыс. руб., в 2015 году – 131,9 тыс. руб., в 2016 году – 210,3 тыс. руб. На капитальный ремонт муниципальных общеобразовательных учреждений Иркутского района в 2012 году за счет средств местного бюджета было направлено 5 558,1 тыс. руб., за счет средств областного бюджета 2 678,1 тыс. руб., в 2013 году за счет средств местного бюджета было направлено 5 555,9 тыс. руб., за счет областного бюджета – 23 710,6 тыс. руб., за счет федерального бюджета – 4 037,9 тыс. руб., в 2014 за счет средств местного бюджета направлено 2 616,9 тыс. руб., в 2015 году за счет средств местного бюджета 8 679,1 тыс. руб., за счет средств областного бюджета 175,5 тыс. руб., за счет средств федерального бюджета 2 016,4 тыс. руб., в 2016 году за счет средств местного бюджета 11 612,5 тыс. руб., за счет средств федерального бюджета 1 790,0 тыс. руб. </t>
  </si>
  <si>
    <t>В целях повышения эффективности расходования бюджетных средств в 2012 - 2016 годах реализуются мероприятия подпрограммы «Совершенствование системы управления муниципальными финансами в Иркутском районе» муниципальной программы Иркутского районного муниципального образования «Управление муниципальными финансами Иркутского района». Приоритетным направлением в 2012-2016 годах была реализация комплекса мер по повышению заработной платы работников бюджетной сферы в соответствии с Указом Президента Российской Федерации от 7 мая 2012 года и в соответствии с утвержденными «дорожными картами» развития отраслей социальной сферы.</t>
  </si>
  <si>
    <t xml:space="preserve"> В целях охраны окружающей среды в муниципальных образованиях ежегодно выполнялись мероприятия по санитарной очистке территорий поселений, водоохранных зон и автодорог, в которых принимали участие работники бюджетных, общественных и коммерческих организаций, учащиеся и студенты.
2012 г. На территории Ушаковского, Большереченского и Голоустненского муниципальных образований проведено мероприятие «Ликвидация несанкционированных свалок Байкальской природной территории» в рамках ДЦП «Защита окружающей среды в Иркутской области на 2011 - 2015 годы». По итогам мероприятия с 8-ми несанкционированных свалок вывезено 85 368 куб.м. твердых бытовых отходов. 
2013г. Проведены месячники по санитарной очистке территорий муниципальных образований Иркутского района и  акции «Всероссийский экологический субботник - Зеленая Россия» и  «Сделаем вместе». Проведены ликвидация несанкционированных свалок в Марковском МО, Смоленском МО, Сосновоборском МО и Мамонском МО Проведены мероприятия по предотвращению распространения яблонной горностаевой моли на территории п.Молодежный и р.п.Маркова на сумму 1,058 млн.руб. 
2014 г. Выполнены мероприятия по санитарной очистке территорий поселений, водоохранных зон и автодорог, в которых принимали участие работники бюджетных, общественных и коммерческих организаций, учащиеся и студенты. Приняло участие 8946 чел., убрано 158,9 Га, собрано 4218,1 куб.м.
2015г. В экологической акции «360 минут ради Байкала» в Большереченском, Голоустенском МО и Листвянском МО приняли участие 194 человека, убрано 28,2 куб. м. мусора, в акции «Чистый лед Байкала»  - 48 человек, убрано  12 куб.м. мусора.
2016 г. Приняли участие в мероприятиях по санитарной очистке территорий поселений, водоохранных зон 14090 чел., убрано 157,23 Га, собрано 6680 куб.м. мусора.
</t>
  </si>
  <si>
    <t>Поддержка оказана для реализации  бизнес планов по организации группы присмотра в Хомутовском, Марковском  и   Ушаковском МО в части предоставления грантовой поддержки  в рамках проведения мероприятий по поддержке субъектов малого и среднего бизнеса</t>
  </si>
  <si>
    <t>За 2012-2016 годы проводилась работа рабочей группы по повышению собираемости налогов в консолидированный бюджет ИРМО. За данный период проведено 27 заседаний рабочей группы с участием представителей администрации ИРМО, МИФНС России №12 по Иркутской области, муниципальных образований, представителей крупных предприятий - должников. На заседание рабочей группы было приглашено 220 предприятий – должников, имеющих задолженность по НДФЛ. В результате проведенной работы погашена задолженность с территории ИРМО в консолидированный бюджет в сумме 33 324,80 тыс. руб.
Администрацией ИРМО осуществлялся мониторинг предприятий, имеющих задолженность по НДФЛ. Работа была проведена с 164 организациями. В ходе работы 49 налогоплательщиков погасили задолженность в консолидированный бюджет ИРМО в сумме 19 877,40 тыс. рублей.
За 2012-2016 годы налоговым органом совместно с администрацией ИРМО проведено 37 заседаний межведомственной комиссии по легализации заработной платы, 4 заседания межведомственной комиссии ИРМО по обеспечению прав граждан на вознаграждение за труд, на которых рассмотрены налогоплательщики, отразившие в отчетности по страховым взносам на обязательное пенсионное страхование заработную плату ниже величины прожиточного минимума, минимального размера оплаты труда, среднеотраслевого показателя. По результатам проведенных комиссий 90 налогоплательщиков довели заработную плату до среднеотраслевого показателя. Дополнительно, в рамках межведомственных комиссий по взысканию задолженности и легализации заработной платы поступило 2 507,00 тыс. руб.;
Администрациями муниципальных образований проведена работа по внесению сведений в Федеральную информационную адресную систему в части адресных элементов: номер дома, владения, домовладения, корпуса, строения, сооружения, участка. За период с 2012-2016г. внесено сведений муниципальными образованиями 2 126, в 2015 году проведена инвентаризация адресной информации в Федеральной информационной адресной системе. Инвентаризация проведена в полном объеме по 381 населенному пункту, 2847 улицам.
Администрациями Усть-Балейского и Хомутовского МО совместно с налоговым органом в 2013 году был реализован «пилотный» проект по обработке объектов земельной и имущественной собственности и выявлению отсутствующих или недостоверных сведений о земельных участках и иных объектах недвижимого имущества;
Администрациями муниципальных образований ИРМО совместно с налоговым органом проведена работа по побуждению физических лиц в оформлении прав на недвижимое имущество и земельные участки, предъявлению исков по неосновательному обогащению за пользование земельными участками. С 2014-2016 годы осуществлены проверки 3 431 земельных участков, не оформленных в собственность физическими и юридическими лицами, являющимися собственниками объектов недвижимости. В результате проведенной работы оформлено в собственность 806 земельных участка, заключено 325 договоров аренды земельных участков. Администрациями Хомутовского, Оекского  муниципальных образований направлено 4 исковых заявления в суд по неосновательному обогащению, из которых 2 удовлетворено, 1 заявление находится в стадии рассмотрения. Вступило в законную силу решения суда о взыскании сумм неосновательного обогащения в бюджет Хомутовского муниципального образования на сумму 13,8 тыс. руб.
Администрациями муниципальных образований иркутского района проводилась работа по уточнению сведений ФГБУ «ФКП Россреестра» по Иркутской области в части уточнения характеристик земельных участков и объектов капитального строительства. В результате проведенной работы подготовлены и направлены документы по уточнению характеристик земельных участков и объектов капитального строительства в ФГБУ «ФКП Россреестра» по Иркутской области в количестве 235, в том числе: копии технических паспортов - 86, копии постановления об изменении почтового адреса по земельному участку - 180, копии постановления об установлении вида разрешенного использования земельного участка – 7.</t>
  </si>
  <si>
    <t>В 2013г. была проведена работа по учету товаро-материальных ценностей, стоящих на балансе всех учреждений культуры поселений. В настоящее время имущество передано в собственность муниципальных образований или в безвозмездное пользование.</t>
  </si>
  <si>
    <t xml:space="preserve">   </t>
  </si>
  <si>
    <t xml:space="preserve">(*) - консолидированный бюджет </t>
  </si>
  <si>
    <t>Организация проведения официальных физкультурно-оздоровительных и спортивных мероприятий муниципального района (*)</t>
  </si>
  <si>
    <t>Создание благоприятных условий для увеличения охвата населения спортом и физической культурой, в том числе в негосударственном (немуниципальном) секторе экономики (*)</t>
  </si>
  <si>
    <t xml:space="preserve"> В целях создания благоприятных условий для развития  физкультуры и спорта открыты: Многофункциональная спортивная площадка в с.Хомутово  за счет средств областного бюджета;   Площадка для игры в футбол, волейбол  в д.Сосновый Бор,  в рамках проекта народных инициатив; Футбольное поле в с.Оёк за счет средств бюджета Оёкского МО и спонсорских средств; Бассейн размером 16 х 5 с.Смоленщина (развлекательный комплекс «Пилот»); Многофункциональная спортивная площадка в р.п. Маркова  за счет средств областного бюджета; Городошная площадка в с. Пивовариха за счет средств Ушаковского МО; Крытый хоккейный корт в с.Пивовариха за сечет областного и местного бюджетов; Спортивный зал в р.п.Маркова за счет средств Марковского МО; Хоккейный корт в п.Дзержинск за счет спонсорских средств; Хоккейный корт в д.Галки Оёкского МО за счет спонсорских средств; Хоккейный корт на турбазе «Железнодорожник» Смоленского МО  за счет спонсорских средств; Проведена реконструкция хоккейного корта и раздевалок в д.Карлук за счет средств Карлукского МО;Хоккейный корт с.Смоленщина; Спортивно-игровая площадка д.Позднякова; Спортивно-игровая площадка д.Талька; Спортивно-игровая площадка с.Хомутово; Спортивно-игровая площадка с.Хомутово; Спортивно-игровая площадка п.Плишкино; Многофункциональная спортивная площадка д.Усть-Куда; Хоккейный корт Мамонское МО м/р Южный (бюджет Мамонского МО); Универсальная спортивная площадка р.п.Большая Речка (ОП «Народные инициативы»); Спортивная  площадка «Мы любим тебя футбол!» д.Куда; Спортивная площадка «Патриот» (полоса препятствий) д.Куда (гранты); Спортивная площадка «Миньоны» с.Хомутово(гранты); Спортивная площадка «Лимпопо» с.Хомутово (гранты); Корт для большого тенниса  п.Горный</t>
  </si>
  <si>
    <t>Детский сад в д. Карлук на 98 мест, детсктй сад в д. Бутырки на 98 мест, детский сад в д. Грановщина на 147 мест, детский сад в с. Смоленщина на 110 мест, детский сад в жилом комплексе «Стрижи» на 140 мест, детский сад на 140 мест, Иркутский район, п. Молодежный, детский сад на 140 мест,  п. Пивовариха, детский сад на 90 мест,  с. Хомутово, детский сад в с. Хомутово на 190 мест, детский сад в с. Максимовщина на 140 мест, детский сад в п. Березовый на 240 мест</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</si>
</sst>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
    <numFmt numFmtId="196" formatCode="0.0000"/>
    <numFmt numFmtId="197" formatCode="0.0%"/>
    <numFmt numFmtId="198" formatCode="0.00000"/>
    <numFmt numFmtId="199" formatCode="0.000000"/>
    <numFmt numFmtId="200" formatCode="0.0000000"/>
    <numFmt numFmtId="201" formatCode="0.00000000"/>
    <numFmt numFmtId="202" formatCode="[$-FC19]d\ mmmm\ yyyy\ &quot;г.&quot;"/>
    <numFmt numFmtId="203" formatCode="0.000000000"/>
    <numFmt numFmtId="204" formatCode="0.0000000000"/>
    <numFmt numFmtId="205" formatCode="0.00000000000"/>
  </numFmts>
  <fonts count="52">
    <font>
      <sz val="10"/>
      <name val="Arial"/>
      <family val="0"/>
    </font>
    <font>
      <u val="single"/>
      <sz val="10"/>
      <color indexed="12"/>
      <name val="Arial"/>
      <family val="2"/>
    </font>
    <font>
      <u val="single"/>
      <sz val="10"/>
      <color indexed="36"/>
      <name val="Arial"/>
      <family val="2"/>
    </font>
    <font>
      <sz val="10"/>
      <name val="Times New Roman"/>
      <family val="1"/>
    </font>
    <font>
      <sz val="11"/>
      <name val="Calibri"/>
      <family val="2"/>
    </font>
    <font>
      <sz val="12"/>
      <name val="Times New Roman"/>
      <family val="1"/>
    </font>
    <font>
      <sz val="9"/>
      <name val="Times New Roman"/>
      <family val="1"/>
    </font>
    <font>
      <sz val="12"/>
      <name val="Arial"/>
      <family val="2"/>
    </font>
    <font>
      <b/>
      <sz val="12"/>
      <name val="Times New Roman"/>
      <family val="1"/>
    </font>
    <font>
      <b/>
      <i/>
      <sz val="12"/>
      <name val="Times New Roman"/>
      <family val="1"/>
    </font>
    <font>
      <b/>
      <sz val="12"/>
      <name val="Arial"/>
      <family val="2"/>
    </font>
    <font>
      <b/>
      <sz val="10"/>
      <name val="Arial"/>
      <family val="2"/>
    </font>
    <font>
      <b/>
      <sz val="10"/>
      <name val="Times New Roman"/>
      <family val="1"/>
    </font>
    <font>
      <sz val="10"/>
      <name val="Symbol"/>
      <family val="1"/>
    </font>
    <font>
      <sz val="11.5"/>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7196FF"/>
        <bgColor indexed="64"/>
      </patternFill>
    </fill>
    <fill>
      <patternFill patternType="solid">
        <fgColor rgb="FF27C3D3"/>
        <bgColor indexed="64"/>
      </patternFill>
    </fill>
    <fill>
      <patternFill patternType="solid">
        <fgColor rgb="FF8AFE9D"/>
        <bgColor indexed="64"/>
      </patternFill>
    </fill>
    <fill>
      <patternFill patternType="solid">
        <fgColor rgb="FF00C3D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0" fillId="32" borderId="0" applyNumberFormat="0" applyBorder="0" applyAlignment="0" applyProtection="0"/>
  </cellStyleXfs>
  <cellXfs count="135">
    <xf numFmtId="0" fontId="0" fillId="0" borderId="0" xfId="0" applyAlignment="1">
      <alignment/>
    </xf>
    <xf numFmtId="0" fontId="3" fillId="33" borderId="10"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right" vertical="center"/>
    </xf>
    <xf numFmtId="0" fontId="3" fillId="33" borderId="10" xfId="0" applyFont="1" applyFill="1" applyBorder="1" applyAlignment="1">
      <alignment vertical="center" wrapText="1"/>
    </xf>
    <xf numFmtId="0" fontId="3" fillId="34" borderId="10" xfId="0" applyFont="1" applyFill="1" applyBorder="1" applyAlignment="1">
      <alignment horizontal="center" vertical="center" wrapText="1"/>
    </xf>
    <xf numFmtId="195" fontId="3" fillId="34" borderId="10" xfId="0" applyNumberFormat="1" applyFont="1" applyFill="1" applyBorder="1" applyAlignment="1">
      <alignment horizontal="center" vertical="center" wrapText="1"/>
    </xf>
    <xf numFmtId="0" fontId="6" fillId="33" borderId="10" xfId="0" applyFont="1" applyFill="1" applyBorder="1" applyAlignment="1">
      <alignment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vertical="center" wrapText="1"/>
    </xf>
    <xf numFmtId="0" fontId="3" fillId="34" borderId="10" xfId="0" applyFont="1" applyFill="1" applyBorder="1" applyAlignment="1">
      <alignment horizontal="center" vertical="center"/>
    </xf>
    <xf numFmtId="195" fontId="3" fillId="34" borderId="10" xfId="0" applyNumberFormat="1" applyFont="1" applyFill="1" applyBorder="1" applyAlignment="1">
      <alignment horizontal="center" vertical="center"/>
    </xf>
    <xf numFmtId="0" fontId="0" fillId="34" borderId="10" xfId="0" applyFill="1" applyBorder="1" applyAlignment="1">
      <alignment vertical="center"/>
    </xf>
    <xf numFmtId="0" fontId="0" fillId="34" borderId="0" xfId="0" applyFill="1" applyAlignment="1">
      <alignment vertical="center"/>
    </xf>
    <xf numFmtId="0" fontId="0" fillId="34" borderId="0" xfId="0" applyFont="1" applyFill="1" applyAlignment="1">
      <alignment vertical="center"/>
    </xf>
    <xf numFmtId="0" fontId="51" fillId="34" borderId="10" xfId="0" applyFont="1" applyFill="1" applyBorder="1" applyAlignment="1">
      <alignment horizontal="center" vertical="center"/>
    </xf>
    <xf numFmtId="0" fontId="3" fillId="34" borderId="10" xfId="42" applyFont="1" applyFill="1" applyBorder="1" applyAlignment="1" applyProtection="1">
      <alignment vertical="center" wrapText="1"/>
      <protection/>
    </xf>
    <xf numFmtId="0" fontId="6" fillId="34" borderId="10" xfId="0" applyFont="1" applyFill="1" applyBorder="1" applyAlignment="1">
      <alignment vertical="center" wrapText="1"/>
    </xf>
    <xf numFmtId="0" fontId="4" fillId="34" borderId="10" xfId="0" applyFont="1" applyFill="1" applyBorder="1" applyAlignment="1">
      <alignment vertical="center" wrapText="1"/>
    </xf>
    <xf numFmtId="0" fontId="3" fillId="34" borderId="10" xfId="0" applyFont="1" applyFill="1" applyBorder="1" applyAlignment="1">
      <alignment horizontal="right" vertical="center" wrapText="1"/>
    </xf>
    <xf numFmtId="0" fontId="3" fillId="34"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195" fontId="6" fillId="34" borderId="10" xfId="0" applyNumberFormat="1" applyFont="1" applyFill="1" applyBorder="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xf>
    <xf numFmtId="0" fontId="8" fillId="34" borderId="0" xfId="0" applyFont="1" applyFill="1" applyAlignment="1">
      <alignment horizontal="right" vertical="center" wrapText="1"/>
    </xf>
    <xf numFmtId="0" fontId="8" fillId="34" borderId="0" xfId="0" applyFont="1" applyFill="1" applyAlignment="1">
      <alignment horizontal="left" vertical="center" wrapText="1"/>
    </xf>
    <xf numFmtId="0" fontId="7" fillId="0" borderId="0" xfId="0" applyFont="1" applyAlignment="1">
      <alignment vertical="center" textRotation="90"/>
    </xf>
    <xf numFmtId="0" fontId="8" fillId="34" borderId="10" xfId="0" applyFont="1" applyFill="1" applyBorder="1" applyAlignment="1">
      <alignment horizontal="center" vertical="center" wrapText="1"/>
    </xf>
    <xf numFmtId="0" fontId="7" fillId="35" borderId="0" xfId="0" applyFont="1" applyFill="1" applyAlignment="1">
      <alignment horizontal="center" vertical="center" textRotation="90"/>
    </xf>
    <xf numFmtId="0" fontId="7" fillId="35" borderId="0" xfId="0" applyFont="1" applyFill="1" applyAlignment="1">
      <alignment horizontal="center" vertical="center"/>
    </xf>
    <xf numFmtId="0" fontId="7" fillId="36" borderId="0" xfId="0" applyFont="1" applyFill="1" applyAlignment="1">
      <alignment vertical="center"/>
    </xf>
    <xf numFmtId="0" fontId="7" fillId="34" borderId="0" xfId="0" applyFont="1" applyFill="1" applyAlignment="1">
      <alignment vertical="center"/>
    </xf>
    <xf numFmtId="0" fontId="5" fillId="34" borderId="10" xfId="0" applyFont="1" applyFill="1" applyBorder="1" applyAlignment="1">
      <alignment horizontal="left" vertical="center" wrapText="1"/>
    </xf>
    <xf numFmtId="0" fontId="7" fillId="34" borderId="11" xfId="0" applyFont="1" applyFill="1" applyBorder="1" applyAlignment="1">
      <alignment vertical="center"/>
    </xf>
    <xf numFmtId="0" fontId="7" fillId="34" borderId="12" xfId="0" applyFont="1" applyFill="1" applyBorder="1" applyAlignment="1">
      <alignment vertical="center"/>
    </xf>
    <xf numFmtId="0" fontId="9" fillId="37" borderId="11" xfId="0" applyFont="1" applyFill="1" applyBorder="1" applyAlignment="1">
      <alignment horizontal="left" vertical="center" wrapText="1"/>
    </xf>
    <xf numFmtId="0" fontId="9" fillId="37" borderId="10" xfId="0" applyFont="1" applyFill="1" applyBorder="1" applyAlignment="1">
      <alignment horizontal="center" vertical="center" wrapText="1"/>
    </xf>
    <xf numFmtId="2" fontId="9" fillId="37" borderId="10" xfId="0" applyNumberFormat="1" applyFont="1" applyFill="1" applyBorder="1" applyAlignment="1">
      <alignment horizontal="center" vertical="center" wrapText="1"/>
    </xf>
    <xf numFmtId="0" fontId="7" fillId="37" borderId="10" xfId="0" applyFont="1" applyFill="1" applyBorder="1" applyAlignment="1">
      <alignment horizontal="center" vertical="center" wrapText="1"/>
    </xf>
    <xf numFmtId="0" fontId="5" fillId="38" borderId="10" xfId="0" applyFont="1" applyFill="1" applyBorder="1" applyAlignment="1">
      <alignment horizontal="left" vertical="center" wrapText="1"/>
    </xf>
    <xf numFmtId="0" fontId="5" fillId="38" borderId="10" xfId="0" applyFont="1" applyFill="1" applyBorder="1" applyAlignment="1">
      <alignment horizontal="center" vertical="center" wrapText="1"/>
    </xf>
    <xf numFmtId="2" fontId="5" fillId="38" borderId="10" xfId="0" applyNumberFormat="1" applyFont="1" applyFill="1" applyBorder="1" applyAlignment="1">
      <alignment horizontal="center" vertical="center" wrapText="1"/>
    </xf>
    <xf numFmtId="2" fontId="7" fillId="38" borderId="10" xfId="0" applyNumberFormat="1" applyFont="1" applyFill="1" applyBorder="1" applyAlignment="1">
      <alignment vertical="center"/>
    </xf>
    <xf numFmtId="0" fontId="7" fillId="38" borderId="10" xfId="0" applyFont="1" applyFill="1" applyBorder="1" applyAlignment="1">
      <alignment vertical="center"/>
    </xf>
    <xf numFmtId="0" fontId="7" fillId="38" borderId="0" xfId="0" applyFont="1" applyFill="1" applyAlignment="1">
      <alignment vertical="center"/>
    </xf>
    <xf numFmtId="0" fontId="7" fillId="39" borderId="0" xfId="0" applyFont="1" applyFill="1" applyAlignment="1">
      <alignment vertical="center"/>
    </xf>
    <xf numFmtId="190" fontId="5" fillId="38" borderId="10" xfId="0" applyNumberFormat="1" applyFont="1" applyFill="1" applyBorder="1" applyAlignment="1">
      <alignment horizontal="left" vertical="center" wrapText="1"/>
    </xf>
    <xf numFmtId="190" fontId="5" fillId="38" borderId="10" xfId="0" applyNumberFormat="1" applyFont="1" applyFill="1" applyBorder="1" applyAlignment="1">
      <alignment horizontal="center" vertical="center" wrapText="1"/>
    </xf>
    <xf numFmtId="190" fontId="7" fillId="38" borderId="10" xfId="0" applyNumberFormat="1" applyFont="1" applyFill="1" applyBorder="1" applyAlignment="1">
      <alignment vertical="center"/>
    </xf>
    <xf numFmtId="0" fontId="10" fillId="0" borderId="0" xfId="0" applyFont="1" applyAlignment="1">
      <alignment vertical="center"/>
    </xf>
    <xf numFmtId="195" fontId="5" fillId="34" borderId="10" xfId="0" applyNumberFormat="1" applyFont="1" applyFill="1" applyBorder="1" applyAlignment="1">
      <alignment horizontal="center" vertical="center" wrapText="1"/>
    </xf>
    <xf numFmtId="0" fontId="45" fillId="34" borderId="10" xfId="52" applyFill="1" applyBorder="1" applyAlignment="1">
      <alignment horizontal="center" vertical="center" wrapText="1"/>
    </xf>
    <xf numFmtId="0" fontId="11" fillId="0" borderId="0" xfId="0" applyFont="1" applyAlignment="1">
      <alignment vertical="center"/>
    </xf>
    <xf numFmtId="0" fontId="0" fillId="38" borderId="0" xfId="0" applyFill="1" applyAlignment="1">
      <alignment vertical="center"/>
    </xf>
    <xf numFmtId="190" fontId="3" fillId="34" borderId="10" xfId="0" applyNumberFormat="1" applyFont="1" applyFill="1" applyBorder="1" applyAlignment="1">
      <alignment horizontal="center" vertical="center" wrapText="1"/>
    </xf>
    <xf numFmtId="2" fontId="3" fillId="34" borderId="10" xfId="0" applyNumberFormat="1" applyFont="1" applyFill="1" applyBorder="1" applyAlignment="1">
      <alignment horizontal="center" vertical="center" wrapText="1"/>
    </xf>
    <xf numFmtId="195" fontId="51" fillId="34" borderId="10" xfId="0" applyNumberFormat="1" applyFont="1" applyFill="1" applyBorder="1" applyAlignment="1">
      <alignment horizontal="center" vertical="center"/>
    </xf>
    <xf numFmtId="190" fontId="51" fillId="34" borderId="10" xfId="0" applyNumberFormat="1" applyFont="1" applyFill="1" applyBorder="1" applyAlignment="1">
      <alignment horizontal="center" vertical="center"/>
    </xf>
    <xf numFmtId="49" fontId="13" fillId="34" borderId="10" xfId="0" applyNumberFormat="1" applyFont="1" applyFill="1" applyBorder="1" applyAlignment="1">
      <alignment horizontal="center" vertical="center" wrapText="1"/>
    </xf>
    <xf numFmtId="0" fontId="7" fillId="40" borderId="0" xfId="0" applyFont="1" applyFill="1" applyAlignment="1">
      <alignment vertical="center"/>
    </xf>
    <xf numFmtId="0" fontId="5" fillId="40" borderId="10" xfId="0" applyFont="1" applyFill="1" applyBorder="1" applyAlignment="1">
      <alignment horizontal="left" vertical="center" wrapText="1"/>
    </xf>
    <xf numFmtId="0" fontId="5" fillId="40" borderId="10" xfId="0" applyFont="1" applyFill="1" applyBorder="1" applyAlignment="1">
      <alignment horizontal="center" vertical="center" wrapText="1"/>
    </xf>
    <xf numFmtId="195" fontId="5" fillId="40" borderId="10" xfId="0" applyNumberFormat="1" applyFont="1" applyFill="1" applyBorder="1" applyAlignment="1">
      <alignment horizontal="center" vertical="center" wrapText="1"/>
    </xf>
    <xf numFmtId="195" fontId="5" fillId="34" borderId="10" xfId="0" applyNumberFormat="1" applyFont="1" applyFill="1" applyBorder="1" applyAlignment="1">
      <alignment horizontal="center" vertical="center"/>
    </xf>
    <xf numFmtId="2" fontId="5" fillId="40"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2"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4" xfId="0" applyFont="1" applyFill="1" applyBorder="1" applyAlignment="1">
      <alignment horizontal="center" vertical="center" wrapText="1"/>
    </xf>
    <xf numFmtId="190" fontId="5" fillId="39" borderId="10" xfId="0" applyNumberFormat="1" applyFont="1" applyFill="1" applyBorder="1" applyAlignment="1">
      <alignment horizontal="center" vertical="center" wrapText="1"/>
    </xf>
    <xf numFmtId="190" fontId="5" fillId="34" borderId="13" xfId="0" applyNumberFormat="1" applyFont="1" applyFill="1" applyBorder="1" applyAlignment="1">
      <alignment horizontal="center" vertical="center" wrapText="1"/>
    </xf>
    <xf numFmtId="190" fontId="5" fillId="34" borderId="16" xfId="0" applyNumberFormat="1" applyFont="1" applyFill="1" applyBorder="1" applyAlignment="1">
      <alignment horizontal="center" vertical="center" wrapText="1"/>
    </xf>
    <xf numFmtId="190" fontId="5" fillId="34" borderId="14"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xf>
    <xf numFmtId="0" fontId="8" fillId="0" borderId="10" xfId="0" applyFont="1" applyBorder="1" applyAlignment="1">
      <alignment horizontal="center" vertical="center"/>
    </xf>
    <xf numFmtId="0" fontId="3" fillId="38"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5" fillId="0" borderId="0" xfId="0" applyFont="1" applyAlignment="1">
      <alignment horizontal="left" vertical="center"/>
    </xf>
    <xf numFmtId="2" fontId="5" fillId="34" borderId="10" xfId="0" applyNumberFormat="1" applyFont="1" applyFill="1" applyBorder="1" applyAlignment="1">
      <alignment horizontal="center" vertical="center" wrapText="1"/>
    </xf>
    <xf numFmtId="195" fontId="7" fillId="34" borderId="10" xfId="0" applyNumberFormat="1" applyFont="1" applyFill="1" applyBorder="1" applyAlignment="1">
      <alignment horizontal="center" vertical="center"/>
    </xf>
    <xf numFmtId="0" fontId="5" fillId="34" borderId="10" xfId="0" applyFont="1" applyFill="1" applyBorder="1" applyAlignment="1">
      <alignment horizontal="left" vertical="top" wrapText="1"/>
    </xf>
    <xf numFmtId="0" fontId="5" fillId="34" borderId="13" xfId="0" applyFont="1" applyFill="1" applyBorder="1" applyAlignment="1">
      <alignment horizontal="center" vertical="top" wrapText="1"/>
    </xf>
    <xf numFmtId="0" fontId="7" fillId="34" borderId="10" xfId="0" applyFont="1" applyFill="1" applyBorder="1" applyAlignment="1">
      <alignment vertical="center"/>
    </xf>
    <xf numFmtId="0" fontId="7" fillId="34" borderId="0" xfId="0" applyFont="1" applyFill="1" applyBorder="1" applyAlignment="1">
      <alignment vertical="center"/>
    </xf>
    <xf numFmtId="0" fontId="5" fillId="34" borderId="14"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15" fillId="34" borderId="0" xfId="0" applyFont="1" applyFill="1" applyAlignment="1">
      <alignment horizontal="justify" vertical="center"/>
    </xf>
    <xf numFmtId="195" fontId="5" fillId="34" borderId="13" xfId="0" applyNumberFormat="1" applyFont="1" applyFill="1" applyBorder="1" applyAlignment="1">
      <alignment horizontal="center" vertical="center" wrapText="1"/>
    </xf>
    <xf numFmtId="2" fontId="5" fillId="34" borderId="13" xfId="0" applyNumberFormat="1" applyFont="1" applyFill="1" applyBorder="1" applyAlignment="1">
      <alignment horizontal="center" vertical="center" wrapText="1"/>
    </xf>
    <xf numFmtId="0" fontId="5" fillId="34" borderId="13" xfId="0" applyFont="1" applyFill="1" applyBorder="1" applyAlignment="1">
      <alignment horizontal="left" vertical="center" wrapText="1"/>
    </xf>
    <xf numFmtId="195" fontId="5" fillId="34" borderId="13" xfId="0" applyNumberFormat="1" applyFont="1" applyFill="1" applyBorder="1" applyAlignment="1">
      <alignment horizontal="center" vertical="center" wrapText="1"/>
    </xf>
    <xf numFmtId="195" fontId="5" fillId="34" borderId="18" xfId="0" applyNumberFormat="1" applyFont="1" applyFill="1" applyBorder="1" applyAlignment="1">
      <alignment horizontal="center" vertical="center" wrapText="1"/>
    </xf>
    <xf numFmtId="0" fontId="5" fillId="34" borderId="13" xfId="0" applyFont="1" applyFill="1" applyBorder="1" applyAlignment="1">
      <alignment horizontal="left" wrapText="1"/>
    </xf>
    <xf numFmtId="0" fontId="5" fillId="34" borderId="14" xfId="0" applyFont="1" applyFill="1" applyBorder="1" applyAlignment="1">
      <alignment horizontal="left" vertical="center" wrapText="1"/>
    </xf>
    <xf numFmtId="195" fontId="5" fillId="34" borderId="14" xfId="0" applyNumberFormat="1" applyFont="1" applyFill="1" applyBorder="1" applyAlignment="1">
      <alignment horizontal="center" vertical="center" wrapText="1"/>
    </xf>
    <xf numFmtId="195" fontId="5" fillId="34" borderId="19" xfId="0" applyNumberFormat="1" applyFont="1" applyFill="1" applyBorder="1" applyAlignment="1">
      <alignment horizontal="center" vertical="center" wrapText="1"/>
    </xf>
    <xf numFmtId="0" fontId="5" fillId="34" borderId="14" xfId="0" applyFont="1" applyFill="1" applyBorder="1" applyAlignment="1">
      <alignment horizontal="left" wrapText="1"/>
    </xf>
    <xf numFmtId="0" fontId="5" fillId="34" borderId="10" xfId="0" applyFont="1" applyFill="1" applyBorder="1" applyAlignment="1">
      <alignment vertical="center" wrapText="1"/>
    </xf>
    <xf numFmtId="0" fontId="5" fillId="34" borderId="13" xfId="0" applyFont="1" applyFill="1" applyBorder="1" applyAlignment="1">
      <alignment vertical="center" wrapText="1"/>
    </xf>
    <xf numFmtId="2" fontId="5" fillId="34" borderId="10" xfId="0" applyNumberFormat="1" applyFont="1" applyFill="1" applyBorder="1" applyAlignment="1">
      <alignment horizontal="left" vertical="center" wrapText="1"/>
    </xf>
    <xf numFmtId="190" fontId="5" fillId="34" borderId="10" xfId="0" applyNumberFormat="1" applyFont="1" applyFill="1" applyBorder="1" applyAlignment="1">
      <alignment horizontal="center" vertical="center" wrapText="1"/>
    </xf>
    <xf numFmtId="190" fontId="5" fillId="34" borderId="10" xfId="0" applyNumberFormat="1" applyFont="1" applyFill="1" applyBorder="1" applyAlignment="1">
      <alignment horizontal="left" vertical="center" wrapText="1"/>
    </xf>
    <xf numFmtId="190" fontId="14" fillId="34" borderId="10" xfId="0" applyNumberFormat="1" applyFont="1" applyFill="1" applyBorder="1" applyAlignment="1">
      <alignment horizontal="left" vertical="center" wrapText="1"/>
    </xf>
    <xf numFmtId="2" fontId="7" fillId="34" borderId="10" xfId="0" applyNumberFormat="1" applyFont="1" applyFill="1" applyBorder="1" applyAlignment="1">
      <alignment vertical="center"/>
    </xf>
    <xf numFmtId="0" fontId="5" fillId="34" borderId="0" xfId="0" applyFont="1" applyFill="1" applyAlignment="1">
      <alignment vertical="center" wrapText="1"/>
    </xf>
    <xf numFmtId="0" fontId="14" fillId="34" borderId="11" xfId="0" applyFont="1" applyFill="1" applyBorder="1" applyAlignment="1">
      <alignment vertical="center" wrapText="1"/>
    </xf>
    <xf numFmtId="0" fontId="14" fillId="34" borderId="0" xfId="0" applyFont="1" applyFill="1" applyAlignment="1">
      <alignment vertical="center" wrapText="1"/>
    </xf>
    <xf numFmtId="2" fontId="5" fillId="34" borderId="14" xfId="0" applyNumberFormat="1" applyFont="1" applyFill="1" applyBorder="1" applyAlignment="1">
      <alignment horizontal="center" vertical="center" wrapText="1"/>
    </xf>
    <xf numFmtId="0" fontId="5" fillId="34" borderId="14" xfId="0"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8555781679C3E9AC867B77E11633E24C984E8C6BD2E4A590523CAFE1C0y4S2B" TargetMode="External" /><Relationship Id="rId2" Type="http://schemas.openxmlformats.org/officeDocument/2006/relationships/hyperlink" Target="consultantplus://offline/ref=8555781679C3E9AC867B77E11633E24C984E8C6BD2E4A590523CAFE1C0y4S2B"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113"/>
  <sheetViews>
    <sheetView tabSelected="1" view="pageBreakPreview" zoomScale="70" zoomScaleNormal="64" zoomScaleSheetLayoutView="70" zoomScalePageLayoutView="50" workbookViewId="0" topLeftCell="B4">
      <pane xSplit="1" ySplit="4" topLeftCell="C8" activePane="bottomRight" state="frozen"/>
      <selection pane="topLeft" activeCell="B4" sqref="B4"/>
      <selection pane="topRight" activeCell="C4" sqref="C4"/>
      <selection pane="bottomLeft" activeCell="B10" sqref="B10"/>
      <selection pane="bottomRight" activeCell="AC105" sqref="AC105"/>
    </sheetView>
  </sheetViews>
  <sheetFormatPr defaultColWidth="8.8515625" defaultRowHeight="12.75"/>
  <cols>
    <col min="1" max="1" width="0" style="24" hidden="1" customWidth="1"/>
    <col min="2" max="2" width="45.00390625" style="25" customWidth="1"/>
    <col min="3" max="3" width="16.8515625" style="24" customWidth="1"/>
    <col min="4" max="4" width="13.421875" style="24" customWidth="1"/>
    <col min="5" max="5" width="14.28125" style="24" customWidth="1"/>
    <col min="6" max="6" width="14.00390625" style="24" customWidth="1"/>
    <col min="7" max="7" width="16.8515625" style="24" customWidth="1"/>
    <col min="8" max="8" width="18.421875" style="24" customWidth="1"/>
    <col min="9" max="9" width="22.7109375" style="24" customWidth="1"/>
    <col min="10" max="10" width="16.57421875" style="24" customWidth="1"/>
    <col min="11" max="11" width="16.28125" style="24" customWidth="1"/>
    <col min="12" max="12" width="16.7109375" style="24" customWidth="1"/>
    <col min="13" max="13" width="15.7109375" style="24" customWidth="1"/>
    <col min="14" max="14" width="16.421875" style="24" customWidth="1"/>
    <col min="15" max="15" width="142.7109375" style="24" customWidth="1"/>
    <col min="16" max="16" width="0.2890625" style="24" hidden="1" customWidth="1"/>
    <col min="17" max="19" width="8.8515625" style="24" hidden="1" customWidth="1"/>
    <col min="20" max="20" width="10.140625" style="24" hidden="1" customWidth="1"/>
    <col min="21" max="16384" width="8.8515625" style="24" customWidth="1"/>
  </cols>
  <sheetData>
    <row r="1" spans="3:15" ht="15.75">
      <c r="C1" s="26"/>
      <c r="D1" s="26"/>
      <c r="E1" s="26"/>
      <c r="F1" s="26"/>
      <c r="G1" s="26"/>
      <c r="H1" s="26"/>
      <c r="I1" s="26"/>
      <c r="J1" s="26"/>
      <c r="K1" s="26"/>
      <c r="L1" s="26"/>
      <c r="M1" s="26"/>
      <c r="N1" s="26"/>
      <c r="O1" s="26" t="s">
        <v>20</v>
      </c>
    </row>
    <row r="2" spans="2:15" ht="15.75">
      <c r="B2" s="27"/>
      <c r="C2" s="26"/>
      <c r="D2" s="26"/>
      <c r="E2" s="26"/>
      <c r="F2" s="26"/>
      <c r="G2" s="26"/>
      <c r="H2" s="26"/>
      <c r="I2" s="26"/>
      <c r="J2" s="26"/>
      <c r="K2" s="26"/>
      <c r="L2" s="26"/>
      <c r="M2" s="26"/>
      <c r="N2" s="26"/>
      <c r="O2" s="26"/>
    </row>
    <row r="3" spans="2:15" ht="15.75">
      <c r="B3" s="78" t="s">
        <v>19</v>
      </c>
      <c r="C3" s="78"/>
      <c r="D3" s="78"/>
      <c r="E3" s="78"/>
      <c r="F3" s="78"/>
      <c r="G3" s="78"/>
      <c r="H3" s="78"/>
      <c r="I3" s="78"/>
      <c r="J3" s="78"/>
      <c r="K3" s="78"/>
      <c r="L3" s="78"/>
      <c r="M3" s="78"/>
      <c r="N3" s="78"/>
      <c r="O3" s="78"/>
    </row>
    <row r="4" spans="1:15" ht="15.75">
      <c r="A4" s="28"/>
      <c r="B4" s="80" t="s">
        <v>0</v>
      </c>
      <c r="C4" s="79" t="s">
        <v>207</v>
      </c>
      <c r="D4" s="79"/>
      <c r="E4" s="79"/>
      <c r="F4" s="79"/>
      <c r="G4" s="79"/>
      <c r="H4" s="79"/>
      <c r="I4" s="79"/>
      <c r="J4" s="79" t="s">
        <v>206</v>
      </c>
      <c r="K4" s="79"/>
      <c r="L4" s="79"/>
      <c r="M4" s="79"/>
      <c r="N4" s="79"/>
      <c r="O4" s="79"/>
    </row>
    <row r="5" spans="1:15" ht="15.75">
      <c r="A5" s="28"/>
      <c r="B5" s="80"/>
      <c r="C5" s="79" t="s">
        <v>1</v>
      </c>
      <c r="D5" s="79" t="s">
        <v>3</v>
      </c>
      <c r="E5" s="79" t="s">
        <v>2</v>
      </c>
      <c r="F5" s="79"/>
      <c r="G5" s="79"/>
      <c r="H5" s="79"/>
      <c r="I5" s="79" t="s">
        <v>8</v>
      </c>
      <c r="J5" s="79" t="s">
        <v>3</v>
      </c>
      <c r="K5" s="79" t="s">
        <v>2</v>
      </c>
      <c r="L5" s="79"/>
      <c r="M5" s="79"/>
      <c r="N5" s="79"/>
      <c r="O5" s="79" t="s">
        <v>9</v>
      </c>
    </row>
    <row r="6" spans="1:15" ht="63">
      <c r="A6" s="28"/>
      <c r="B6" s="80"/>
      <c r="C6" s="79"/>
      <c r="D6" s="79"/>
      <c r="E6" s="29" t="s">
        <v>10</v>
      </c>
      <c r="F6" s="29" t="s">
        <v>4</v>
      </c>
      <c r="G6" s="29" t="s">
        <v>5</v>
      </c>
      <c r="H6" s="29" t="s">
        <v>6</v>
      </c>
      <c r="I6" s="79"/>
      <c r="J6" s="79"/>
      <c r="K6" s="29" t="s">
        <v>10</v>
      </c>
      <c r="L6" s="29" t="s">
        <v>4</v>
      </c>
      <c r="M6" s="29" t="s">
        <v>5</v>
      </c>
      <c r="N6" s="29" t="s">
        <v>6</v>
      </c>
      <c r="O6" s="79"/>
    </row>
    <row r="7" spans="1:15" s="31" customFormat="1" ht="15.75">
      <c r="A7" s="30"/>
      <c r="B7" s="37" t="s">
        <v>7</v>
      </c>
      <c r="C7" s="38" t="s">
        <v>223</v>
      </c>
      <c r="D7" s="39">
        <f>E7+F7+G7+H7</f>
        <v>4513645.699999999</v>
      </c>
      <c r="E7" s="39">
        <f>E10+E17+E24+E34+E40+E47+E52+E62+E69+E79+E85+E99</f>
        <v>226701.8</v>
      </c>
      <c r="F7" s="39">
        <f>F10+F17+F24+F34+F40+F47+F52+F62+F69+F79+F85+F99</f>
        <v>284285</v>
      </c>
      <c r="G7" s="39">
        <f>G10+G17+G24+G34+G40+G47+G52+G62+G69+G79+G85+G99</f>
        <v>2111749.9</v>
      </c>
      <c r="H7" s="39">
        <f>H10+H17+H24+H34+H40+H47+H52+H62+H69+H79+H85+H99</f>
        <v>1890909</v>
      </c>
      <c r="I7" s="39"/>
      <c r="J7" s="39">
        <f>K7+L7+M7+N7</f>
        <v>5299280.981</v>
      </c>
      <c r="K7" s="39">
        <f>K10+K17+K24+K34+K40+K47+K52+K62+K69+K79+K85+K99</f>
        <v>244071.91999999998</v>
      </c>
      <c r="L7" s="39">
        <f>L10+L17+L24+L34+L40+L47+L52+L62+L69+L79+L85+L99</f>
        <v>649056.531</v>
      </c>
      <c r="M7" s="39">
        <f>M10+M17+M24+M34+M40+M47+M52+M62+M69+M79+M85+M99</f>
        <v>1852777.802</v>
      </c>
      <c r="N7" s="39">
        <f>N10+N17+N24+N34+N40+N47+N52+N62+N69+N79+N85+N99</f>
        <v>2553374.728</v>
      </c>
      <c r="O7" s="40"/>
    </row>
    <row r="8" spans="2:15" s="51" customFormat="1" ht="15.75">
      <c r="B8" s="81" t="s">
        <v>87</v>
      </c>
      <c r="C8" s="81"/>
      <c r="D8" s="81"/>
      <c r="E8" s="81"/>
      <c r="F8" s="81"/>
      <c r="G8" s="81"/>
      <c r="H8" s="81"/>
      <c r="I8" s="81"/>
      <c r="J8" s="81"/>
      <c r="K8" s="81"/>
      <c r="L8" s="81"/>
      <c r="M8" s="81"/>
      <c r="N8" s="81"/>
      <c r="O8" s="81"/>
    </row>
    <row r="9" spans="2:15" ht="15.75">
      <c r="B9" s="82" t="s">
        <v>88</v>
      </c>
      <c r="C9" s="82"/>
      <c r="D9" s="82"/>
      <c r="E9" s="82"/>
      <c r="F9" s="82"/>
      <c r="G9" s="82"/>
      <c r="H9" s="82"/>
      <c r="I9" s="82"/>
      <c r="J9" s="82"/>
      <c r="K9" s="82"/>
      <c r="L9" s="82"/>
      <c r="M9" s="82"/>
      <c r="N9" s="82"/>
      <c r="O9" s="82"/>
    </row>
    <row r="10" spans="2:15" s="32" customFormat="1" ht="15.75">
      <c r="B10" s="41" t="s">
        <v>89</v>
      </c>
      <c r="C10" s="42" t="s">
        <v>223</v>
      </c>
      <c r="D10" s="43">
        <f aca="true" t="shared" si="0" ref="D10:D15">E10+F10+G10+H10</f>
        <v>1091</v>
      </c>
      <c r="E10" s="43">
        <f>E11+E12+E13+E14+E15</f>
        <v>0</v>
      </c>
      <c r="F10" s="43">
        <f>F11+F12+F13+F14+F15</f>
        <v>0</v>
      </c>
      <c r="G10" s="43">
        <f>G11+G12+G13+G14+G15</f>
        <v>0</v>
      </c>
      <c r="H10" s="43">
        <f>H11+H12+H13+H14+H15</f>
        <v>1091</v>
      </c>
      <c r="I10" s="44"/>
      <c r="J10" s="43">
        <f aca="true" t="shared" si="1" ref="J10:J15">K10+L10+M10+N10</f>
        <v>986.5</v>
      </c>
      <c r="K10" s="43">
        <f>K11+K12+K13+K14+K15</f>
        <v>131.5</v>
      </c>
      <c r="L10" s="43">
        <f>L11+L12+L13+L14+L15</f>
        <v>0</v>
      </c>
      <c r="M10" s="43">
        <f>M11+M12+M13+M14+M15</f>
        <v>400</v>
      </c>
      <c r="N10" s="43">
        <f>N11+N12+N13+N14+N15</f>
        <v>455</v>
      </c>
      <c r="O10" s="45"/>
    </row>
    <row r="11" spans="2:15" s="33" customFormat="1" ht="280.5" customHeight="1">
      <c r="B11" s="34" t="s">
        <v>90</v>
      </c>
      <c r="C11" s="76" t="s">
        <v>223</v>
      </c>
      <c r="D11" s="52">
        <f t="shared" si="0"/>
        <v>0</v>
      </c>
      <c r="E11" s="52">
        <v>0</v>
      </c>
      <c r="F11" s="52">
        <v>0</v>
      </c>
      <c r="G11" s="52">
        <v>0</v>
      </c>
      <c r="H11" s="52">
        <v>0</v>
      </c>
      <c r="I11" s="83" t="s">
        <v>186</v>
      </c>
      <c r="J11" s="52">
        <f t="shared" si="1"/>
        <v>0</v>
      </c>
      <c r="K11" s="52">
        <v>0</v>
      </c>
      <c r="L11" s="52">
        <v>0</v>
      </c>
      <c r="M11" s="52">
        <v>0</v>
      </c>
      <c r="N11" s="52">
        <v>0</v>
      </c>
      <c r="O11" s="125" t="s">
        <v>292</v>
      </c>
    </row>
    <row r="12" spans="2:15" s="33" customFormat="1" ht="69.75" customHeight="1">
      <c r="B12" s="34" t="s">
        <v>91</v>
      </c>
      <c r="C12" s="76" t="s">
        <v>223</v>
      </c>
      <c r="D12" s="52">
        <f t="shared" si="0"/>
        <v>0</v>
      </c>
      <c r="E12" s="52">
        <v>0</v>
      </c>
      <c r="F12" s="52">
        <v>0</v>
      </c>
      <c r="G12" s="52">
        <v>0</v>
      </c>
      <c r="H12" s="52">
        <v>0</v>
      </c>
      <c r="I12" s="84"/>
      <c r="J12" s="52">
        <f t="shared" si="1"/>
        <v>0</v>
      </c>
      <c r="K12" s="52">
        <v>0</v>
      </c>
      <c r="L12" s="52">
        <v>0</v>
      </c>
      <c r="M12" s="52">
        <v>0</v>
      </c>
      <c r="N12" s="52">
        <v>0</v>
      </c>
      <c r="O12" s="34" t="s">
        <v>293</v>
      </c>
    </row>
    <row r="13" spans="2:15" s="33" customFormat="1" ht="86.25" customHeight="1">
      <c r="B13" s="34" t="s">
        <v>92</v>
      </c>
      <c r="C13" s="76" t="s">
        <v>223</v>
      </c>
      <c r="D13" s="52">
        <f t="shared" si="0"/>
        <v>0</v>
      </c>
      <c r="E13" s="52">
        <v>0</v>
      </c>
      <c r="F13" s="52">
        <v>0</v>
      </c>
      <c r="G13" s="52">
        <v>0</v>
      </c>
      <c r="H13" s="52">
        <v>0</v>
      </c>
      <c r="I13" s="84"/>
      <c r="J13" s="52">
        <f t="shared" si="1"/>
        <v>0</v>
      </c>
      <c r="K13" s="52">
        <v>0</v>
      </c>
      <c r="L13" s="52">
        <v>0</v>
      </c>
      <c r="M13" s="52">
        <v>0</v>
      </c>
      <c r="N13" s="52">
        <v>0</v>
      </c>
      <c r="O13" s="34" t="s">
        <v>294</v>
      </c>
    </row>
    <row r="14" spans="2:15" s="33" customFormat="1" ht="137.25" customHeight="1">
      <c r="B14" s="34" t="s">
        <v>93</v>
      </c>
      <c r="C14" s="76" t="s">
        <v>223</v>
      </c>
      <c r="D14" s="52">
        <f t="shared" si="0"/>
        <v>771</v>
      </c>
      <c r="E14" s="52">
        <v>0</v>
      </c>
      <c r="F14" s="52">
        <v>0</v>
      </c>
      <c r="G14" s="52">
        <v>0</v>
      </c>
      <c r="H14" s="52">
        <v>771</v>
      </c>
      <c r="I14" s="84"/>
      <c r="J14" s="52">
        <f t="shared" si="1"/>
        <v>0</v>
      </c>
      <c r="K14" s="52">
        <v>0</v>
      </c>
      <c r="L14" s="52">
        <v>0</v>
      </c>
      <c r="M14" s="52">
        <v>0</v>
      </c>
      <c r="N14" s="52">
        <v>0</v>
      </c>
      <c r="O14" s="34" t="s">
        <v>295</v>
      </c>
    </row>
    <row r="15" spans="2:15" s="33" customFormat="1" ht="131.25" customHeight="1">
      <c r="B15" s="34" t="s">
        <v>94</v>
      </c>
      <c r="C15" s="76" t="s">
        <v>223</v>
      </c>
      <c r="D15" s="52">
        <f t="shared" si="0"/>
        <v>320</v>
      </c>
      <c r="E15" s="52">
        <v>0</v>
      </c>
      <c r="F15" s="52">
        <v>0</v>
      </c>
      <c r="G15" s="52">
        <v>0</v>
      </c>
      <c r="H15" s="52">
        <v>320</v>
      </c>
      <c r="I15" s="85"/>
      <c r="J15" s="52">
        <f t="shared" si="1"/>
        <v>986.5</v>
      </c>
      <c r="K15" s="52">
        <v>131.5</v>
      </c>
      <c r="L15" s="52">
        <v>0</v>
      </c>
      <c r="M15" s="52">
        <v>400</v>
      </c>
      <c r="N15" s="52">
        <v>455</v>
      </c>
      <c r="O15" s="34" t="s">
        <v>296</v>
      </c>
    </row>
    <row r="16" spans="2:15" ht="15" customHeight="1">
      <c r="B16" s="82" t="s">
        <v>95</v>
      </c>
      <c r="C16" s="82"/>
      <c r="D16" s="82"/>
      <c r="E16" s="82"/>
      <c r="F16" s="82"/>
      <c r="G16" s="82"/>
      <c r="H16" s="82"/>
      <c r="I16" s="82"/>
      <c r="J16" s="82"/>
      <c r="K16" s="82"/>
      <c r="L16" s="82"/>
      <c r="M16" s="82"/>
      <c r="N16" s="82"/>
      <c r="O16" s="82"/>
    </row>
    <row r="17" spans="2:15" s="46" customFormat="1" ht="15.75">
      <c r="B17" s="41" t="s">
        <v>89</v>
      </c>
      <c r="C17" s="42" t="s">
        <v>223</v>
      </c>
      <c r="D17" s="43">
        <f>E17+F17+G17+H17</f>
        <v>1961829.2</v>
      </c>
      <c r="E17" s="43">
        <f>E18+E19+E21+E22</f>
        <v>4797.9</v>
      </c>
      <c r="F17" s="43">
        <f>F18+F19+F21+F22</f>
        <v>104743</v>
      </c>
      <c r="G17" s="43">
        <f>G18+G19+G21+G22</f>
        <v>326691.3</v>
      </c>
      <c r="H17" s="43">
        <f>H18+H19+H21+H22</f>
        <v>1525597</v>
      </c>
      <c r="I17" s="44"/>
      <c r="J17" s="43">
        <f>K17+L17+M17+N17</f>
        <v>2890270.9</v>
      </c>
      <c r="K17" s="43">
        <f>K18+K19+K21+K22</f>
        <v>4797.9</v>
      </c>
      <c r="L17" s="43">
        <f>L18+L19+L21+L22</f>
        <v>184734.8</v>
      </c>
      <c r="M17" s="43">
        <f>M18+M19+M21+M22</f>
        <v>421953.2</v>
      </c>
      <c r="N17" s="43">
        <f>N18+N19+N21+N22</f>
        <v>2278785</v>
      </c>
      <c r="O17" s="45"/>
    </row>
    <row r="18" spans="2:15" s="33" customFormat="1" ht="123.75" customHeight="1">
      <c r="B18" s="34" t="s">
        <v>96</v>
      </c>
      <c r="C18" s="76" t="s">
        <v>223</v>
      </c>
      <c r="D18" s="104">
        <f>E18+F18+G18+H18</f>
        <v>32518.9</v>
      </c>
      <c r="E18" s="104">
        <v>4797.9</v>
      </c>
      <c r="F18" s="104">
        <v>15712</v>
      </c>
      <c r="G18" s="104">
        <v>11522.5</v>
      </c>
      <c r="H18" s="104">
        <v>486.5</v>
      </c>
      <c r="I18" s="83" t="s">
        <v>187</v>
      </c>
      <c r="J18" s="76">
        <f>K18+L18+M18+N18</f>
        <v>227338.9</v>
      </c>
      <c r="K18" s="76">
        <v>4797.9</v>
      </c>
      <c r="L18" s="76">
        <v>27199</v>
      </c>
      <c r="M18" s="76">
        <v>19781.5</v>
      </c>
      <c r="N18" s="76">
        <v>175560.5</v>
      </c>
      <c r="O18" s="34" t="s">
        <v>225</v>
      </c>
    </row>
    <row r="19" spans="2:15" s="33" customFormat="1" ht="184.5" customHeight="1">
      <c r="B19" s="34" t="s">
        <v>97</v>
      </c>
      <c r="C19" s="76" t="s">
        <v>223</v>
      </c>
      <c r="D19" s="104">
        <f>E19+F19+G19+H19</f>
        <v>1076286</v>
      </c>
      <c r="E19" s="104">
        <v>0</v>
      </c>
      <c r="F19" s="104">
        <v>38331</v>
      </c>
      <c r="G19" s="104">
        <v>128610</v>
      </c>
      <c r="H19" s="104">
        <v>909345</v>
      </c>
      <c r="I19" s="84"/>
      <c r="J19" s="104">
        <f>K19+L19+M19+N19</f>
        <v>1318608</v>
      </c>
      <c r="K19" s="104">
        <v>0</v>
      </c>
      <c r="L19" s="104">
        <v>65123</v>
      </c>
      <c r="M19" s="104">
        <v>165047</v>
      </c>
      <c r="N19" s="104">
        <v>1088438</v>
      </c>
      <c r="O19" s="34" t="s">
        <v>226</v>
      </c>
    </row>
    <row r="20" spans="2:15" s="33" customFormat="1" ht="121.5" customHeight="1">
      <c r="B20" s="34" t="s">
        <v>236</v>
      </c>
      <c r="C20" s="76" t="s">
        <v>237</v>
      </c>
      <c r="D20" s="104">
        <v>0</v>
      </c>
      <c r="E20" s="104">
        <v>0</v>
      </c>
      <c r="F20" s="104">
        <v>0</v>
      </c>
      <c r="G20" s="104">
        <v>0</v>
      </c>
      <c r="H20" s="104">
        <v>0</v>
      </c>
      <c r="I20" s="84"/>
      <c r="J20" s="104">
        <v>0</v>
      </c>
      <c r="K20" s="104">
        <v>0</v>
      </c>
      <c r="L20" s="104">
        <v>0</v>
      </c>
      <c r="M20" s="104">
        <v>0</v>
      </c>
      <c r="N20" s="104">
        <v>0</v>
      </c>
      <c r="O20" s="34" t="s">
        <v>254</v>
      </c>
    </row>
    <row r="21" spans="2:15" s="33" customFormat="1" ht="123" customHeight="1">
      <c r="B21" s="34" t="s">
        <v>98</v>
      </c>
      <c r="C21" s="76" t="s">
        <v>223</v>
      </c>
      <c r="D21" s="104">
        <f>E21+F21+G21+H21</f>
        <v>485265.3</v>
      </c>
      <c r="E21" s="104">
        <v>0</v>
      </c>
      <c r="F21" s="104">
        <v>50700</v>
      </c>
      <c r="G21" s="104">
        <v>56636.8</v>
      </c>
      <c r="H21" s="104">
        <v>377928.5</v>
      </c>
      <c r="I21" s="84"/>
      <c r="J21" s="104">
        <f>K21+L21+M21+N21</f>
        <v>1009608</v>
      </c>
      <c r="K21" s="104">
        <v>0</v>
      </c>
      <c r="L21" s="104">
        <v>90504.8</v>
      </c>
      <c r="M21" s="104">
        <v>72744.7</v>
      </c>
      <c r="N21" s="104">
        <v>846358.5</v>
      </c>
      <c r="O21" s="34" t="s">
        <v>227</v>
      </c>
    </row>
    <row r="22" spans="2:15" s="33" customFormat="1" ht="256.5" customHeight="1">
      <c r="B22" s="34" t="s">
        <v>99</v>
      </c>
      <c r="C22" s="76" t="s">
        <v>224</v>
      </c>
      <c r="D22" s="104">
        <f>E22+F22+G22+H22</f>
        <v>367759</v>
      </c>
      <c r="E22" s="104">
        <v>0</v>
      </c>
      <c r="F22" s="104">
        <v>0</v>
      </c>
      <c r="G22" s="104">
        <v>129922</v>
      </c>
      <c r="H22" s="104">
        <v>237837</v>
      </c>
      <c r="I22" s="85"/>
      <c r="J22" s="104">
        <f>K22+L22+M22+N22</f>
        <v>334716</v>
      </c>
      <c r="K22" s="104">
        <v>0</v>
      </c>
      <c r="L22" s="104">
        <v>1908</v>
      </c>
      <c r="M22" s="104">
        <v>164380</v>
      </c>
      <c r="N22" s="104">
        <v>168428</v>
      </c>
      <c r="O22" s="34" t="s">
        <v>253</v>
      </c>
    </row>
    <row r="23" spans="2:15" s="47" customFormat="1" ht="15.75" customHeight="1">
      <c r="B23" s="82" t="s">
        <v>100</v>
      </c>
      <c r="C23" s="82"/>
      <c r="D23" s="82"/>
      <c r="E23" s="82"/>
      <c r="F23" s="82"/>
      <c r="G23" s="82"/>
      <c r="H23" s="82"/>
      <c r="I23" s="82"/>
      <c r="J23" s="82"/>
      <c r="K23" s="82"/>
      <c r="L23" s="82"/>
      <c r="M23" s="82"/>
      <c r="N23" s="82"/>
      <c r="O23" s="82"/>
    </row>
    <row r="24" spans="2:15" s="46" customFormat="1" ht="15.75">
      <c r="B24" s="41" t="s">
        <v>89</v>
      </c>
      <c r="C24" s="42" t="s">
        <v>222</v>
      </c>
      <c r="D24" s="43">
        <f aca="true" t="shared" si="2" ref="D24:D32">E24+F24+G24+H24</f>
        <v>9706.8</v>
      </c>
      <c r="E24" s="43">
        <f>E25+E26+E27+E28+E29+E30+E31+E32</f>
        <v>3545</v>
      </c>
      <c r="F24" s="43">
        <f>F25+F27+F28+F29+F30+F31+F32</f>
        <v>4436.7</v>
      </c>
      <c r="G24" s="43">
        <f>G25+G26+G27+G28+G29+G30+G31+G32</f>
        <v>1174.1</v>
      </c>
      <c r="H24" s="43">
        <f>H25+H26+H27+H28+H29+H30+H31+H32</f>
        <v>551</v>
      </c>
      <c r="I24" s="44"/>
      <c r="J24" s="43">
        <f aca="true" t="shared" si="3" ref="J24:J32">K24+L24+M24+N24</f>
        <v>12379.400000000001</v>
      </c>
      <c r="K24" s="43">
        <f>K25+K26+K27+K28+K29+K30+K31+K32</f>
        <v>3881.8</v>
      </c>
      <c r="L24" s="43">
        <f>L25+L26+L27+L28+L29+L30+L31+L32</f>
        <v>6197.4</v>
      </c>
      <c r="M24" s="43">
        <f>M25+M26+M27+M28+M29+M30+M31+M32</f>
        <v>1814.2</v>
      </c>
      <c r="N24" s="43">
        <f>N25+N26+N27+N28+N29+N30+N31+N32</f>
        <v>486</v>
      </c>
      <c r="O24" s="45"/>
    </row>
    <row r="25" spans="2:15" s="33" customFormat="1" ht="310.5" customHeight="1">
      <c r="B25" s="34" t="s">
        <v>101</v>
      </c>
      <c r="C25" s="126" t="s">
        <v>223</v>
      </c>
      <c r="D25" s="52">
        <f t="shared" si="2"/>
        <v>0</v>
      </c>
      <c r="E25" s="52">
        <v>0</v>
      </c>
      <c r="F25" s="52">
        <v>0</v>
      </c>
      <c r="G25" s="52">
        <v>0</v>
      </c>
      <c r="H25" s="52">
        <v>0</v>
      </c>
      <c r="I25" s="108"/>
      <c r="J25" s="52">
        <f t="shared" si="3"/>
        <v>0</v>
      </c>
      <c r="K25" s="52">
        <v>0</v>
      </c>
      <c r="L25" s="52">
        <v>0</v>
      </c>
      <c r="M25" s="52">
        <v>0</v>
      </c>
      <c r="N25" s="52">
        <v>0</v>
      </c>
      <c r="O25" s="34" t="s">
        <v>279</v>
      </c>
    </row>
    <row r="26" spans="2:15" s="33" customFormat="1" ht="108.75" customHeight="1">
      <c r="B26" s="34" t="s">
        <v>102</v>
      </c>
      <c r="C26" s="76" t="s">
        <v>223</v>
      </c>
      <c r="D26" s="52">
        <f t="shared" si="2"/>
        <v>335</v>
      </c>
      <c r="E26" s="52">
        <v>135</v>
      </c>
      <c r="F26" s="52">
        <v>0</v>
      </c>
      <c r="G26" s="52">
        <v>0</v>
      </c>
      <c r="H26" s="52">
        <v>200</v>
      </c>
      <c r="I26" s="83" t="s">
        <v>188</v>
      </c>
      <c r="J26" s="52">
        <f t="shared" si="3"/>
        <v>135</v>
      </c>
      <c r="K26" s="52">
        <v>135</v>
      </c>
      <c r="L26" s="52">
        <v>0</v>
      </c>
      <c r="M26" s="52">
        <v>0</v>
      </c>
      <c r="N26" s="52">
        <v>0</v>
      </c>
      <c r="O26" s="34" t="s">
        <v>280</v>
      </c>
    </row>
    <row r="27" spans="2:15" s="33" customFormat="1" ht="298.5" customHeight="1">
      <c r="B27" s="34" t="s">
        <v>103</v>
      </c>
      <c r="C27" s="76" t="s">
        <v>223</v>
      </c>
      <c r="D27" s="52">
        <f t="shared" si="2"/>
        <v>310</v>
      </c>
      <c r="E27" s="52">
        <v>310</v>
      </c>
      <c r="F27" s="52">
        <v>0</v>
      </c>
      <c r="G27" s="52">
        <v>0</v>
      </c>
      <c r="H27" s="52">
        <v>0</v>
      </c>
      <c r="I27" s="84"/>
      <c r="J27" s="52">
        <f t="shared" si="3"/>
        <v>620</v>
      </c>
      <c r="K27" s="52">
        <v>620</v>
      </c>
      <c r="L27" s="52">
        <v>0</v>
      </c>
      <c r="M27" s="52">
        <v>0</v>
      </c>
      <c r="N27" s="52">
        <v>0</v>
      </c>
      <c r="O27" s="34" t="s">
        <v>281</v>
      </c>
    </row>
    <row r="28" spans="2:15" s="33" customFormat="1" ht="237.75" customHeight="1">
      <c r="B28" s="34" t="s">
        <v>104</v>
      </c>
      <c r="C28" s="76" t="s">
        <v>223</v>
      </c>
      <c r="D28" s="52">
        <f t="shared" si="2"/>
        <v>2000</v>
      </c>
      <c r="E28" s="52">
        <v>2000</v>
      </c>
      <c r="F28" s="52">
        <v>0</v>
      </c>
      <c r="G28" s="52">
        <v>0</v>
      </c>
      <c r="H28" s="52">
        <v>0</v>
      </c>
      <c r="I28" s="84"/>
      <c r="J28" s="52">
        <f t="shared" si="3"/>
        <v>2000</v>
      </c>
      <c r="K28" s="52">
        <v>2000</v>
      </c>
      <c r="L28" s="52">
        <v>0</v>
      </c>
      <c r="M28" s="52">
        <v>0</v>
      </c>
      <c r="N28" s="52">
        <v>0</v>
      </c>
      <c r="O28" s="34" t="s">
        <v>282</v>
      </c>
    </row>
    <row r="29" spans="2:15" s="33" customFormat="1" ht="408.75" customHeight="1">
      <c r="B29" s="34" t="s">
        <v>105</v>
      </c>
      <c r="C29" s="76" t="s">
        <v>223</v>
      </c>
      <c r="D29" s="76">
        <f t="shared" si="2"/>
        <v>6710.799999999999</v>
      </c>
      <c r="E29" s="52">
        <v>1100</v>
      </c>
      <c r="F29" s="76">
        <v>4436.7</v>
      </c>
      <c r="G29" s="76">
        <v>1174.1</v>
      </c>
      <c r="H29" s="52">
        <v>0</v>
      </c>
      <c r="I29" s="84"/>
      <c r="J29" s="52">
        <f t="shared" si="3"/>
        <v>8716.9</v>
      </c>
      <c r="K29" s="52">
        <v>1105.3</v>
      </c>
      <c r="L29" s="52">
        <v>6197.4</v>
      </c>
      <c r="M29" s="52">
        <v>1414.2</v>
      </c>
      <c r="N29" s="52">
        <v>0</v>
      </c>
      <c r="O29" s="34" t="s">
        <v>283</v>
      </c>
    </row>
    <row r="30" spans="2:15" s="33" customFormat="1" ht="104.25" customHeight="1">
      <c r="B30" s="34" t="s">
        <v>106</v>
      </c>
      <c r="C30" s="126" t="s">
        <v>223</v>
      </c>
      <c r="D30" s="52">
        <f t="shared" si="2"/>
        <v>0</v>
      </c>
      <c r="E30" s="52">
        <v>0</v>
      </c>
      <c r="F30" s="52">
        <v>0</v>
      </c>
      <c r="G30" s="52">
        <v>0</v>
      </c>
      <c r="H30" s="52">
        <v>0</v>
      </c>
      <c r="I30" s="84"/>
      <c r="J30" s="52">
        <f t="shared" si="3"/>
        <v>0</v>
      </c>
      <c r="K30" s="52">
        <v>0</v>
      </c>
      <c r="L30" s="52">
        <v>0</v>
      </c>
      <c r="M30" s="52">
        <v>0</v>
      </c>
      <c r="N30" s="52">
        <v>0</v>
      </c>
      <c r="O30" s="34" t="s">
        <v>284</v>
      </c>
    </row>
    <row r="31" spans="2:15" s="33" customFormat="1" ht="121.5" customHeight="1">
      <c r="B31" s="34" t="s">
        <v>107</v>
      </c>
      <c r="C31" s="76" t="s">
        <v>239</v>
      </c>
      <c r="D31" s="52">
        <f t="shared" si="2"/>
        <v>320</v>
      </c>
      <c r="E31" s="52">
        <v>0</v>
      </c>
      <c r="F31" s="52">
        <v>0</v>
      </c>
      <c r="G31" s="52">
        <v>0</v>
      </c>
      <c r="H31" s="52">
        <v>320</v>
      </c>
      <c r="I31" s="84"/>
      <c r="J31" s="52">
        <f t="shared" si="3"/>
        <v>876.5</v>
      </c>
      <c r="K31" s="52">
        <v>21.5</v>
      </c>
      <c r="L31" s="52">
        <v>0</v>
      </c>
      <c r="M31" s="52">
        <v>400</v>
      </c>
      <c r="N31" s="52">
        <v>455</v>
      </c>
      <c r="O31" s="34" t="s">
        <v>285</v>
      </c>
    </row>
    <row r="32" spans="2:15" s="33" customFormat="1" ht="163.5" customHeight="1">
      <c r="B32" s="34" t="s">
        <v>108</v>
      </c>
      <c r="C32" s="76" t="s">
        <v>223</v>
      </c>
      <c r="D32" s="52">
        <f t="shared" si="2"/>
        <v>31</v>
      </c>
      <c r="E32" s="52">
        <v>0</v>
      </c>
      <c r="F32" s="52">
        <v>0</v>
      </c>
      <c r="G32" s="52">
        <v>0</v>
      </c>
      <c r="H32" s="52">
        <v>31</v>
      </c>
      <c r="I32" s="85"/>
      <c r="J32" s="52">
        <f t="shared" si="3"/>
        <v>31</v>
      </c>
      <c r="K32" s="52">
        <v>0</v>
      </c>
      <c r="L32" s="52">
        <v>0</v>
      </c>
      <c r="M32" s="52">
        <v>0</v>
      </c>
      <c r="N32" s="52">
        <v>31</v>
      </c>
      <c r="O32" s="34" t="s">
        <v>286</v>
      </c>
    </row>
    <row r="33" spans="2:15" s="47" customFormat="1" ht="15.75">
      <c r="B33" s="82" t="s">
        <v>109</v>
      </c>
      <c r="C33" s="82"/>
      <c r="D33" s="82"/>
      <c r="E33" s="82"/>
      <c r="F33" s="82"/>
      <c r="G33" s="82"/>
      <c r="H33" s="82"/>
      <c r="I33" s="82"/>
      <c r="J33" s="82"/>
      <c r="K33" s="82"/>
      <c r="L33" s="82"/>
      <c r="M33" s="82"/>
      <c r="N33" s="82"/>
      <c r="O33" s="82"/>
    </row>
    <row r="34" spans="2:15" s="46" customFormat="1" ht="15.75">
      <c r="B34" s="41" t="s">
        <v>89</v>
      </c>
      <c r="C34" s="42" t="s">
        <v>223</v>
      </c>
      <c r="D34" s="43">
        <f>E34+F34+G34+H34</f>
        <v>9058.4</v>
      </c>
      <c r="E34" s="43">
        <f>E35+E37+E38</f>
        <v>9058.4</v>
      </c>
      <c r="F34" s="43">
        <f>F35+F37+F38</f>
        <v>0</v>
      </c>
      <c r="G34" s="43">
        <f>G35+G37+G38</f>
        <v>0</v>
      </c>
      <c r="H34" s="43">
        <f>H35+H37+H38</f>
        <v>0</v>
      </c>
      <c r="I34" s="44"/>
      <c r="J34" s="43">
        <f>K34+L34+M34+N34</f>
        <v>9058.4</v>
      </c>
      <c r="K34" s="43">
        <f>K35+K37+K38</f>
        <v>9058.4</v>
      </c>
      <c r="L34" s="43">
        <f>L35+L37+L38</f>
        <v>0</v>
      </c>
      <c r="M34" s="43">
        <f>M35+M37+M38</f>
        <v>0</v>
      </c>
      <c r="N34" s="43">
        <f>N35+N37+N38</f>
        <v>0</v>
      </c>
      <c r="O34" s="45"/>
    </row>
    <row r="35" spans="2:15" s="33" customFormat="1" ht="120" customHeight="1">
      <c r="B35" s="34" t="s">
        <v>110</v>
      </c>
      <c r="C35" s="76" t="s">
        <v>223</v>
      </c>
      <c r="D35" s="76">
        <f>E35+F35+G35+H35</f>
        <v>9058.4</v>
      </c>
      <c r="E35" s="76">
        <v>9058.4</v>
      </c>
      <c r="F35" s="52">
        <v>0</v>
      </c>
      <c r="G35" s="52">
        <v>0</v>
      </c>
      <c r="H35" s="52">
        <v>0</v>
      </c>
      <c r="I35" s="83" t="s">
        <v>189</v>
      </c>
      <c r="J35" s="52">
        <f>K35+L35+M35+N35</f>
        <v>9058.4</v>
      </c>
      <c r="K35" s="52">
        <v>9058.4</v>
      </c>
      <c r="L35" s="52">
        <v>0</v>
      </c>
      <c r="M35" s="52">
        <v>0</v>
      </c>
      <c r="N35" s="52">
        <v>0</v>
      </c>
      <c r="O35" s="34" t="s">
        <v>250</v>
      </c>
    </row>
    <row r="36" spans="2:15" s="33" customFormat="1" ht="94.5" customHeight="1">
      <c r="B36" s="34" t="s">
        <v>111</v>
      </c>
      <c r="C36" s="126" t="s">
        <v>223</v>
      </c>
      <c r="D36" s="52">
        <f>E36+F36+G36+H36</f>
        <v>0</v>
      </c>
      <c r="E36" s="52">
        <v>0</v>
      </c>
      <c r="F36" s="52">
        <v>0</v>
      </c>
      <c r="G36" s="52">
        <v>0</v>
      </c>
      <c r="H36" s="52">
        <v>0</v>
      </c>
      <c r="I36" s="84"/>
      <c r="J36" s="52">
        <f>K36+L36+M36+N36</f>
        <v>0</v>
      </c>
      <c r="K36" s="52">
        <v>0</v>
      </c>
      <c r="L36" s="52">
        <v>0</v>
      </c>
      <c r="M36" s="52">
        <v>0</v>
      </c>
      <c r="N36" s="52">
        <v>0</v>
      </c>
      <c r="O36" s="34" t="s">
        <v>251</v>
      </c>
    </row>
    <row r="37" spans="2:15" s="33" customFormat="1" ht="99" customHeight="1">
      <c r="B37" s="34" t="s">
        <v>112</v>
      </c>
      <c r="C37" s="126" t="s">
        <v>223</v>
      </c>
      <c r="D37" s="52">
        <f>E37+F37+G37+H37</f>
        <v>0</v>
      </c>
      <c r="E37" s="52">
        <v>0</v>
      </c>
      <c r="F37" s="52">
        <v>0</v>
      </c>
      <c r="G37" s="52">
        <v>0</v>
      </c>
      <c r="H37" s="52">
        <v>0</v>
      </c>
      <c r="I37" s="84"/>
      <c r="J37" s="52">
        <f>K37+L37+M37+N37</f>
        <v>0</v>
      </c>
      <c r="K37" s="52">
        <v>0</v>
      </c>
      <c r="L37" s="52">
        <v>0</v>
      </c>
      <c r="M37" s="52">
        <v>0</v>
      </c>
      <c r="N37" s="52">
        <v>0</v>
      </c>
      <c r="O37" s="34" t="s">
        <v>252</v>
      </c>
    </row>
    <row r="38" spans="2:15" s="33" customFormat="1" ht="66" customHeight="1">
      <c r="B38" s="34" t="s">
        <v>113</v>
      </c>
      <c r="C38" s="126" t="s">
        <v>223</v>
      </c>
      <c r="D38" s="104">
        <f>E38+F38+G38+H38</f>
        <v>0</v>
      </c>
      <c r="E38" s="104">
        <v>0</v>
      </c>
      <c r="F38" s="104">
        <v>0</v>
      </c>
      <c r="G38" s="104">
        <v>0</v>
      </c>
      <c r="H38" s="104">
        <v>0</v>
      </c>
      <c r="I38" s="85"/>
      <c r="J38" s="52">
        <f>K38+L38+M38+N38</f>
        <v>0</v>
      </c>
      <c r="K38" s="52">
        <v>0</v>
      </c>
      <c r="L38" s="52">
        <v>0</v>
      </c>
      <c r="M38" s="52">
        <v>0</v>
      </c>
      <c r="N38" s="52">
        <v>0</v>
      </c>
      <c r="O38" s="34" t="s">
        <v>249</v>
      </c>
    </row>
    <row r="39" spans="2:15" s="47" customFormat="1" ht="15.75">
      <c r="B39" s="82" t="s">
        <v>114</v>
      </c>
      <c r="C39" s="82"/>
      <c r="D39" s="82"/>
      <c r="E39" s="82"/>
      <c r="F39" s="82"/>
      <c r="G39" s="82"/>
      <c r="H39" s="82"/>
      <c r="I39" s="82"/>
      <c r="J39" s="82"/>
      <c r="K39" s="82"/>
      <c r="L39" s="82"/>
      <c r="M39" s="82"/>
      <c r="N39" s="82"/>
      <c r="O39" s="82"/>
    </row>
    <row r="40" spans="2:15" s="46" customFormat="1" ht="15.75">
      <c r="B40" s="41" t="s">
        <v>89</v>
      </c>
      <c r="C40" s="42" t="s">
        <v>223</v>
      </c>
      <c r="D40" s="43">
        <f aca="true" t="shared" si="4" ref="D40:D45">E40+F40+G40+H40</f>
        <v>300127.4</v>
      </c>
      <c r="E40" s="43">
        <f>E41+E43+E44</f>
        <v>142.4</v>
      </c>
      <c r="F40" s="43">
        <f>F41+F43+F44</f>
        <v>0</v>
      </c>
      <c r="G40" s="43">
        <f>G41+G43+G44</f>
        <v>0</v>
      </c>
      <c r="H40" s="43">
        <f>H41+H42+H43+H44+H45</f>
        <v>299985</v>
      </c>
      <c r="I40" s="44"/>
      <c r="J40" s="43">
        <f aca="true" t="shared" si="5" ref="J40:J45">K40+L40+M40+N40</f>
        <v>80</v>
      </c>
      <c r="K40" s="43">
        <f>K41+K42+K43+K44+K45</f>
        <v>0</v>
      </c>
      <c r="L40" s="43">
        <f>L41+L42+L43+L44+L45</f>
        <v>0</v>
      </c>
      <c r="M40" s="43">
        <f>M41+M42+M43+M44+M45</f>
        <v>0</v>
      </c>
      <c r="N40" s="43">
        <f>N41+N42+N43+N44+N45</f>
        <v>80</v>
      </c>
      <c r="O40" s="45"/>
    </row>
    <row r="41" spans="2:15" s="33" customFormat="1" ht="83.25" customHeight="1">
      <c r="B41" s="34" t="s">
        <v>115</v>
      </c>
      <c r="C41" s="126" t="s">
        <v>223</v>
      </c>
      <c r="D41" s="52">
        <f t="shared" si="4"/>
        <v>0</v>
      </c>
      <c r="E41" s="52">
        <v>0</v>
      </c>
      <c r="F41" s="52">
        <v>0</v>
      </c>
      <c r="G41" s="52">
        <v>0</v>
      </c>
      <c r="H41" s="52">
        <v>0</v>
      </c>
      <c r="I41" s="83" t="s">
        <v>189</v>
      </c>
      <c r="J41" s="52">
        <f t="shared" si="5"/>
        <v>0</v>
      </c>
      <c r="K41" s="52">
        <v>0</v>
      </c>
      <c r="L41" s="52">
        <v>0</v>
      </c>
      <c r="M41" s="52">
        <v>0</v>
      </c>
      <c r="N41" s="52">
        <v>0</v>
      </c>
      <c r="O41" s="34" t="s">
        <v>288</v>
      </c>
    </row>
    <row r="42" spans="2:15" s="33" customFormat="1" ht="104.25" customHeight="1">
      <c r="B42" s="34" t="s">
        <v>116</v>
      </c>
      <c r="C42" s="126" t="s">
        <v>223</v>
      </c>
      <c r="D42" s="52">
        <f t="shared" si="4"/>
        <v>0</v>
      </c>
      <c r="E42" s="52">
        <v>0</v>
      </c>
      <c r="F42" s="52">
        <v>0</v>
      </c>
      <c r="G42" s="52">
        <v>0</v>
      </c>
      <c r="H42" s="52">
        <v>0</v>
      </c>
      <c r="I42" s="84"/>
      <c r="J42" s="52">
        <f t="shared" si="5"/>
        <v>0</v>
      </c>
      <c r="K42" s="52">
        <v>0</v>
      </c>
      <c r="L42" s="52">
        <v>0</v>
      </c>
      <c r="M42" s="52">
        <v>0</v>
      </c>
      <c r="N42" s="52">
        <v>0</v>
      </c>
      <c r="O42" s="34" t="s">
        <v>287</v>
      </c>
    </row>
    <row r="43" spans="2:15" s="33" customFormat="1" ht="152.25" customHeight="1">
      <c r="B43" s="34" t="s">
        <v>117</v>
      </c>
      <c r="C43" s="126" t="s">
        <v>223</v>
      </c>
      <c r="D43" s="52">
        <f t="shared" si="4"/>
        <v>0</v>
      </c>
      <c r="E43" s="52">
        <v>0</v>
      </c>
      <c r="F43" s="52">
        <v>0</v>
      </c>
      <c r="G43" s="52">
        <v>0</v>
      </c>
      <c r="H43" s="52">
        <v>0</v>
      </c>
      <c r="I43" s="85"/>
      <c r="J43" s="52">
        <f t="shared" si="5"/>
        <v>0</v>
      </c>
      <c r="K43" s="52">
        <v>0</v>
      </c>
      <c r="L43" s="52">
        <v>0</v>
      </c>
      <c r="M43" s="52">
        <v>0</v>
      </c>
      <c r="N43" s="52">
        <v>0</v>
      </c>
      <c r="O43" s="34" t="s">
        <v>289</v>
      </c>
    </row>
    <row r="44" spans="2:15" s="33" customFormat="1" ht="289.5" customHeight="1">
      <c r="B44" s="34" t="s">
        <v>118</v>
      </c>
      <c r="C44" s="76" t="s">
        <v>223</v>
      </c>
      <c r="D44" s="76">
        <f t="shared" si="4"/>
        <v>2127.4</v>
      </c>
      <c r="E44" s="76">
        <v>142.4</v>
      </c>
      <c r="F44" s="52">
        <v>0</v>
      </c>
      <c r="G44" s="52">
        <v>0</v>
      </c>
      <c r="H44" s="52">
        <v>1985</v>
      </c>
      <c r="I44" s="76" t="s">
        <v>190</v>
      </c>
      <c r="J44" s="52">
        <f t="shared" si="5"/>
        <v>80</v>
      </c>
      <c r="K44" s="52">
        <v>0</v>
      </c>
      <c r="L44" s="52">
        <v>0</v>
      </c>
      <c r="M44" s="52">
        <v>0</v>
      </c>
      <c r="N44" s="52">
        <v>80</v>
      </c>
      <c r="O44" s="34" t="s">
        <v>290</v>
      </c>
    </row>
    <row r="45" spans="2:15" s="33" customFormat="1" ht="207.75" customHeight="1">
      <c r="B45" s="34" t="s">
        <v>240</v>
      </c>
      <c r="C45" s="76" t="s">
        <v>237</v>
      </c>
      <c r="D45" s="52">
        <f t="shared" si="4"/>
        <v>298000</v>
      </c>
      <c r="E45" s="52">
        <v>0</v>
      </c>
      <c r="F45" s="52">
        <v>0</v>
      </c>
      <c r="G45" s="52">
        <v>0</v>
      </c>
      <c r="H45" s="52">
        <v>298000</v>
      </c>
      <c r="I45" s="76"/>
      <c r="J45" s="52">
        <f t="shared" si="5"/>
        <v>0</v>
      </c>
      <c r="K45" s="52">
        <v>0</v>
      </c>
      <c r="L45" s="52">
        <v>0</v>
      </c>
      <c r="M45" s="52">
        <v>0</v>
      </c>
      <c r="N45" s="52">
        <v>0</v>
      </c>
      <c r="O45" s="34" t="s">
        <v>291</v>
      </c>
    </row>
    <row r="46" spans="2:15" s="47" customFormat="1" ht="15.75">
      <c r="B46" s="82" t="s">
        <v>119</v>
      </c>
      <c r="C46" s="82"/>
      <c r="D46" s="82"/>
      <c r="E46" s="82"/>
      <c r="F46" s="82"/>
      <c r="G46" s="82"/>
      <c r="H46" s="82"/>
      <c r="I46" s="82"/>
      <c r="J46" s="82"/>
      <c r="K46" s="82"/>
      <c r="L46" s="82"/>
      <c r="M46" s="82"/>
      <c r="N46" s="82"/>
      <c r="O46" s="82"/>
    </row>
    <row r="47" spans="2:15" s="46" customFormat="1" ht="15.75">
      <c r="B47" s="41" t="s">
        <v>89</v>
      </c>
      <c r="C47" s="42" t="s">
        <v>223</v>
      </c>
      <c r="D47" s="43">
        <f>E47+F47+G47+H47</f>
        <v>33500</v>
      </c>
      <c r="E47" s="43">
        <f>E48+E50</f>
        <v>0</v>
      </c>
      <c r="F47" s="43">
        <f>F48+F50</f>
        <v>0</v>
      </c>
      <c r="G47" s="43">
        <f>G48+G50</f>
        <v>0</v>
      </c>
      <c r="H47" s="43">
        <f>H48+H50</f>
        <v>33500</v>
      </c>
      <c r="I47" s="44"/>
      <c r="J47" s="43">
        <f>K47+L47+M47+N47</f>
        <v>240430</v>
      </c>
      <c r="K47" s="43">
        <v>30</v>
      </c>
      <c r="L47" s="43">
        <f>L48+L50</f>
        <v>0</v>
      </c>
      <c r="M47" s="43">
        <f>M48+M50</f>
        <v>0</v>
      </c>
      <c r="N47" s="43">
        <f>N48+N50</f>
        <v>240400</v>
      </c>
      <c r="O47" s="45"/>
    </row>
    <row r="48" spans="2:15" s="33" customFormat="1" ht="322.5" customHeight="1">
      <c r="B48" s="34" t="s">
        <v>120</v>
      </c>
      <c r="C48" s="76" t="s">
        <v>223</v>
      </c>
      <c r="D48" s="52">
        <f>E48+F48+G48+H48</f>
        <v>33500</v>
      </c>
      <c r="E48" s="52">
        <v>0</v>
      </c>
      <c r="F48" s="52">
        <v>0</v>
      </c>
      <c r="G48" s="52">
        <v>0</v>
      </c>
      <c r="H48" s="52">
        <v>33500</v>
      </c>
      <c r="I48" s="83" t="s">
        <v>186</v>
      </c>
      <c r="J48" s="52">
        <v>240400</v>
      </c>
      <c r="K48" s="52">
        <v>0</v>
      </c>
      <c r="L48" s="52">
        <v>0</v>
      </c>
      <c r="M48" s="52">
        <v>0</v>
      </c>
      <c r="N48" s="52">
        <v>240400</v>
      </c>
      <c r="O48" s="127" t="s">
        <v>262</v>
      </c>
    </row>
    <row r="49" spans="2:15" s="33" customFormat="1" ht="213.75" customHeight="1">
      <c r="B49" s="34" t="s">
        <v>121</v>
      </c>
      <c r="C49" s="76" t="s">
        <v>223</v>
      </c>
      <c r="D49" s="52">
        <f>E49+F49+G49+H49</f>
        <v>30</v>
      </c>
      <c r="E49" s="52">
        <v>30</v>
      </c>
      <c r="F49" s="52">
        <v>0</v>
      </c>
      <c r="G49" s="52">
        <v>0</v>
      </c>
      <c r="H49" s="52">
        <v>0</v>
      </c>
      <c r="I49" s="85"/>
      <c r="J49" s="52">
        <v>30</v>
      </c>
      <c r="K49" s="52">
        <v>30</v>
      </c>
      <c r="L49" s="52">
        <v>0</v>
      </c>
      <c r="M49" s="52">
        <v>0</v>
      </c>
      <c r="N49" s="52">
        <v>0</v>
      </c>
      <c r="O49" s="127" t="s">
        <v>261</v>
      </c>
    </row>
    <row r="50" spans="2:15" s="51" customFormat="1" ht="15.75" customHeight="1">
      <c r="B50" s="81" t="s">
        <v>122</v>
      </c>
      <c r="C50" s="81"/>
      <c r="D50" s="81"/>
      <c r="E50" s="81"/>
      <c r="F50" s="81"/>
      <c r="G50" s="81"/>
      <c r="H50" s="81"/>
      <c r="I50" s="81"/>
      <c r="J50" s="81"/>
      <c r="K50" s="81"/>
      <c r="L50" s="81"/>
      <c r="M50" s="81"/>
      <c r="N50" s="81"/>
      <c r="O50" s="81"/>
    </row>
    <row r="51" spans="2:15" s="47" customFormat="1" ht="15.75" customHeight="1">
      <c r="B51" s="82" t="s">
        <v>123</v>
      </c>
      <c r="C51" s="82"/>
      <c r="D51" s="82"/>
      <c r="E51" s="82"/>
      <c r="F51" s="82"/>
      <c r="G51" s="82"/>
      <c r="H51" s="82"/>
      <c r="I51" s="82"/>
      <c r="J51" s="82"/>
      <c r="K51" s="82"/>
      <c r="L51" s="82"/>
      <c r="M51" s="82"/>
      <c r="N51" s="82"/>
      <c r="O51" s="82"/>
    </row>
    <row r="52" spans="2:15" s="46" customFormat="1" ht="15.75">
      <c r="B52" s="48" t="s">
        <v>89</v>
      </c>
      <c r="C52" s="49" t="s">
        <v>223</v>
      </c>
      <c r="D52" s="43">
        <f aca="true" t="shared" si="6" ref="D52:D60">E52+F52+G52+H52</f>
        <v>812891.1</v>
      </c>
      <c r="E52" s="43">
        <f>E53+E55+E56+E57+E58+E59+E60</f>
        <v>7199.7</v>
      </c>
      <c r="F52" s="43">
        <f>F53+F55+F56+F57+F58+F59+F60</f>
        <v>0</v>
      </c>
      <c r="G52" s="43">
        <f>G53+G55+G56+G57+G58+G59+G60</f>
        <v>805691.4</v>
      </c>
      <c r="H52" s="43">
        <f>H53+H55+H56+H57+H58+H59+H60</f>
        <v>0</v>
      </c>
      <c r="I52" s="44"/>
      <c r="J52" s="43">
        <f aca="true" t="shared" si="7" ref="J52:J60">K52+L52+M52+N52</f>
        <v>8363</v>
      </c>
      <c r="K52" s="43">
        <f>K53+K55+K56+K57+K58+K59+K60</f>
        <v>2595</v>
      </c>
      <c r="L52" s="43">
        <f>L53+L55+L56+L57+L58+L59+L60</f>
        <v>0</v>
      </c>
      <c r="M52" s="43">
        <f>M53+M55+M56+M57+M58+M59+M60</f>
        <v>5768</v>
      </c>
      <c r="N52" s="43">
        <f>N53+N55+N56+N57+N58+N59+N60</f>
        <v>0</v>
      </c>
      <c r="O52" s="50"/>
    </row>
    <row r="53" spans="2:15" s="33" customFormat="1" ht="237" customHeight="1">
      <c r="B53" s="127" t="s">
        <v>124</v>
      </c>
      <c r="C53" s="126" t="s">
        <v>223</v>
      </c>
      <c r="D53" s="52">
        <f t="shared" si="6"/>
        <v>0</v>
      </c>
      <c r="E53" s="52">
        <v>0</v>
      </c>
      <c r="F53" s="52">
        <v>0</v>
      </c>
      <c r="G53" s="52">
        <v>0</v>
      </c>
      <c r="H53" s="52">
        <v>0</v>
      </c>
      <c r="I53" s="87" t="s">
        <v>191</v>
      </c>
      <c r="J53" s="52">
        <f t="shared" si="7"/>
        <v>0</v>
      </c>
      <c r="K53" s="52">
        <v>0</v>
      </c>
      <c r="L53" s="52">
        <v>0</v>
      </c>
      <c r="M53" s="52">
        <v>0</v>
      </c>
      <c r="N53" s="52">
        <v>0</v>
      </c>
      <c r="O53" s="128" t="s">
        <v>305</v>
      </c>
    </row>
    <row r="54" spans="2:15" s="33" customFormat="1" ht="133.5" customHeight="1">
      <c r="B54" s="127" t="s">
        <v>125</v>
      </c>
      <c r="C54" s="126" t="s">
        <v>224</v>
      </c>
      <c r="D54" s="52">
        <f t="shared" si="6"/>
        <v>0</v>
      </c>
      <c r="E54" s="52">
        <v>0</v>
      </c>
      <c r="F54" s="52">
        <v>0</v>
      </c>
      <c r="G54" s="52">
        <v>0</v>
      </c>
      <c r="H54" s="52">
        <v>0</v>
      </c>
      <c r="I54" s="88"/>
      <c r="J54" s="52">
        <f t="shared" si="7"/>
        <v>0</v>
      </c>
      <c r="K54" s="52">
        <v>0</v>
      </c>
      <c r="L54" s="52">
        <v>0</v>
      </c>
      <c r="M54" s="52">
        <v>0</v>
      </c>
      <c r="N54" s="52">
        <v>0</v>
      </c>
      <c r="O54" s="128" t="s">
        <v>298</v>
      </c>
    </row>
    <row r="55" spans="2:15" s="33" customFormat="1" ht="81" customHeight="1">
      <c r="B55" s="127" t="s">
        <v>126</v>
      </c>
      <c r="C55" s="126" t="s">
        <v>223</v>
      </c>
      <c r="D55" s="52">
        <f t="shared" si="6"/>
        <v>0</v>
      </c>
      <c r="E55" s="52">
        <v>0</v>
      </c>
      <c r="F55" s="52">
        <v>0</v>
      </c>
      <c r="G55" s="52">
        <v>0</v>
      </c>
      <c r="H55" s="52">
        <v>0</v>
      </c>
      <c r="I55" s="88"/>
      <c r="J55" s="52">
        <f>K55+L55+M55+N55</f>
        <v>0</v>
      </c>
      <c r="K55" s="52">
        <v>0</v>
      </c>
      <c r="L55" s="52">
        <v>0</v>
      </c>
      <c r="M55" s="52">
        <v>0</v>
      </c>
      <c r="N55" s="52">
        <v>0</v>
      </c>
      <c r="O55" s="128" t="s">
        <v>299</v>
      </c>
    </row>
    <row r="56" spans="2:15" s="33" customFormat="1" ht="108" customHeight="1">
      <c r="B56" s="127" t="s">
        <v>127</v>
      </c>
      <c r="C56" s="126" t="s">
        <v>223</v>
      </c>
      <c r="D56" s="52">
        <f t="shared" si="6"/>
        <v>0</v>
      </c>
      <c r="E56" s="52">
        <v>0</v>
      </c>
      <c r="F56" s="52">
        <v>0</v>
      </c>
      <c r="G56" s="52">
        <v>0</v>
      </c>
      <c r="H56" s="52">
        <v>0</v>
      </c>
      <c r="I56" s="88"/>
      <c r="J56" s="52">
        <f t="shared" si="7"/>
        <v>0</v>
      </c>
      <c r="K56" s="52">
        <v>0</v>
      </c>
      <c r="L56" s="52">
        <v>0</v>
      </c>
      <c r="M56" s="52">
        <v>0</v>
      </c>
      <c r="N56" s="52">
        <v>0</v>
      </c>
      <c r="O56" s="128" t="s">
        <v>300</v>
      </c>
    </row>
    <row r="57" spans="2:15" s="33" customFormat="1" ht="94.5">
      <c r="B57" s="127" t="s">
        <v>128</v>
      </c>
      <c r="C57" s="126" t="s">
        <v>223</v>
      </c>
      <c r="D57" s="52">
        <f t="shared" si="6"/>
        <v>0</v>
      </c>
      <c r="E57" s="52">
        <v>0</v>
      </c>
      <c r="F57" s="52">
        <v>0</v>
      </c>
      <c r="G57" s="52">
        <v>0</v>
      </c>
      <c r="H57" s="52">
        <v>0</v>
      </c>
      <c r="I57" s="88"/>
      <c r="J57" s="52">
        <f t="shared" si="7"/>
        <v>0</v>
      </c>
      <c r="K57" s="52">
        <v>0</v>
      </c>
      <c r="L57" s="52">
        <v>0</v>
      </c>
      <c r="M57" s="52">
        <v>0</v>
      </c>
      <c r="N57" s="52">
        <v>0</v>
      </c>
      <c r="O57" s="128" t="s">
        <v>301</v>
      </c>
    </row>
    <row r="58" spans="2:15" s="33" customFormat="1" ht="187.5" customHeight="1">
      <c r="B58" s="127" t="s">
        <v>129</v>
      </c>
      <c r="C58" s="126" t="s">
        <v>223</v>
      </c>
      <c r="D58" s="52">
        <f t="shared" si="6"/>
        <v>5860.5</v>
      </c>
      <c r="E58" s="52">
        <v>5860.5</v>
      </c>
      <c r="F58" s="52">
        <v>0</v>
      </c>
      <c r="G58" s="52">
        <v>0</v>
      </c>
      <c r="H58" s="52">
        <v>0</v>
      </c>
      <c r="I58" s="88"/>
      <c r="J58" s="52">
        <f>K58+L58+M58+N58</f>
        <v>8363</v>
      </c>
      <c r="K58" s="52">
        <v>2595</v>
      </c>
      <c r="L58" s="52">
        <v>0</v>
      </c>
      <c r="M58" s="52">
        <v>5768</v>
      </c>
      <c r="N58" s="52">
        <v>0</v>
      </c>
      <c r="O58" s="128" t="s">
        <v>306</v>
      </c>
    </row>
    <row r="59" spans="2:15" s="33" customFormat="1" ht="63">
      <c r="B59" s="127" t="s">
        <v>130</v>
      </c>
      <c r="C59" s="126" t="s">
        <v>223</v>
      </c>
      <c r="D59" s="52">
        <f t="shared" si="6"/>
        <v>0</v>
      </c>
      <c r="E59" s="52">
        <v>0</v>
      </c>
      <c r="F59" s="52">
        <v>0</v>
      </c>
      <c r="G59" s="52">
        <v>0</v>
      </c>
      <c r="H59" s="52">
        <v>0</v>
      </c>
      <c r="I59" s="89"/>
      <c r="J59" s="52">
        <f t="shared" si="7"/>
        <v>0</v>
      </c>
      <c r="K59" s="52">
        <v>0</v>
      </c>
      <c r="L59" s="52">
        <v>0</v>
      </c>
      <c r="M59" s="52">
        <v>0</v>
      </c>
      <c r="N59" s="52">
        <v>0</v>
      </c>
      <c r="O59" s="127" t="s">
        <v>302</v>
      </c>
    </row>
    <row r="60" spans="2:15" s="33" customFormat="1" ht="135" customHeight="1">
      <c r="B60" s="127" t="s">
        <v>131</v>
      </c>
      <c r="C60" s="126" t="s">
        <v>223</v>
      </c>
      <c r="D60" s="52">
        <f t="shared" si="6"/>
        <v>807030.6</v>
      </c>
      <c r="E60" s="52">
        <v>1339.2</v>
      </c>
      <c r="F60" s="52">
        <v>0</v>
      </c>
      <c r="G60" s="52">
        <v>805691.4</v>
      </c>
      <c r="H60" s="52">
        <v>0</v>
      </c>
      <c r="I60" s="126" t="s">
        <v>192</v>
      </c>
      <c r="J60" s="52">
        <f t="shared" si="7"/>
        <v>0</v>
      </c>
      <c r="K60" s="52">
        <v>0</v>
      </c>
      <c r="L60" s="52">
        <v>0</v>
      </c>
      <c r="M60" s="52">
        <v>0</v>
      </c>
      <c r="N60" s="52">
        <v>0</v>
      </c>
      <c r="O60" s="127" t="s">
        <v>303</v>
      </c>
    </row>
    <row r="61" spans="2:15" s="47" customFormat="1" ht="15.75">
      <c r="B61" s="86" t="s">
        <v>132</v>
      </c>
      <c r="C61" s="86"/>
      <c r="D61" s="86"/>
      <c r="E61" s="86"/>
      <c r="F61" s="86"/>
      <c r="G61" s="86"/>
      <c r="H61" s="86"/>
      <c r="I61" s="86"/>
      <c r="J61" s="86"/>
      <c r="K61" s="86"/>
      <c r="L61" s="86"/>
      <c r="M61" s="86"/>
      <c r="N61" s="86"/>
      <c r="O61" s="86"/>
    </row>
    <row r="62" spans="2:15" s="46" customFormat="1" ht="15.75">
      <c r="B62" s="41" t="s">
        <v>89</v>
      </c>
      <c r="C62" s="42" t="s">
        <v>223</v>
      </c>
      <c r="D62" s="43">
        <f aca="true" t="shared" si="8" ref="D62:D67">E62+F62+G62+H62</f>
        <v>43233.2</v>
      </c>
      <c r="E62" s="43">
        <f>E63+E64+E65+E66+E67</f>
        <v>1013.2</v>
      </c>
      <c r="F62" s="43">
        <f>F63+F64+F65+F66+F67</f>
        <v>0</v>
      </c>
      <c r="G62" s="43">
        <f>G63+G64+G65+G66+G67</f>
        <v>13500</v>
      </c>
      <c r="H62" s="43">
        <f>H63+H64+H65+H66+H67</f>
        <v>28720</v>
      </c>
      <c r="I62" s="44"/>
      <c r="J62" s="43">
        <f>K62+L62+M62+N62</f>
        <v>32010.561</v>
      </c>
      <c r="K62" s="43">
        <f>K63+K64+K65+K66+K67</f>
        <v>52.178</v>
      </c>
      <c r="L62" s="43">
        <f>L63+L64+L65+L66+L67</f>
        <v>0</v>
      </c>
      <c r="M62" s="43">
        <f>M63+M64+M65+M66+M67</f>
        <v>30.295</v>
      </c>
      <c r="N62" s="43">
        <f>N63+N64+N65+N66+N67</f>
        <v>31928.088</v>
      </c>
      <c r="O62" s="45"/>
    </row>
    <row r="63" spans="2:15" s="33" customFormat="1" ht="97.5" customHeight="1">
      <c r="B63" s="34" t="s">
        <v>242</v>
      </c>
      <c r="C63" s="76" t="s">
        <v>241</v>
      </c>
      <c r="D63" s="52">
        <f>E63+F63+G63+H63</f>
        <v>0</v>
      </c>
      <c r="E63" s="52">
        <v>0</v>
      </c>
      <c r="F63" s="52">
        <v>0</v>
      </c>
      <c r="G63" s="52">
        <v>0</v>
      </c>
      <c r="H63" s="52">
        <v>0</v>
      </c>
      <c r="I63" s="129"/>
      <c r="J63" s="104">
        <v>0</v>
      </c>
      <c r="K63" s="104">
        <v>0</v>
      </c>
      <c r="L63" s="104">
        <v>0</v>
      </c>
      <c r="M63" s="104">
        <v>0</v>
      </c>
      <c r="N63" s="104">
        <v>0</v>
      </c>
      <c r="O63" s="123" t="s">
        <v>275</v>
      </c>
    </row>
    <row r="64" spans="2:15" s="33" customFormat="1" ht="78.75">
      <c r="B64" s="34" t="s">
        <v>243</v>
      </c>
      <c r="C64" s="76" t="s">
        <v>241</v>
      </c>
      <c r="D64" s="52">
        <f t="shared" si="8"/>
        <v>340</v>
      </c>
      <c r="E64" s="52">
        <v>340</v>
      </c>
      <c r="F64" s="52">
        <v>0</v>
      </c>
      <c r="G64" s="52">
        <v>0</v>
      </c>
      <c r="H64" s="52">
        <v>0</v>
      </c>
      <c r="I64" s="129"/>
      <c r="J64" s="104">
        <v>0</v>
      </c>
      <c r="K64" s="104">
        <v>0</v>
      </c>
      <c r="L64" s="104">
        <v>0</v>
      </c>
      <c r="M64" s="104">
        <v>0</v>
      </c>
      <c r="N64" s="104">
        <v>0</v>
      </c>
      <c r="O64" s="123" t="s">
        <v>274</v>
      </c>
    </row>
    <row r="65" spans="2:15" s="33" customFormat="1" ht="93" customHeight="1">
      <c r="B65" s="34" t="s">
        <v>133</v>
      </c>
      <c r="C65" s="76" t="s">
        <v>223</v>
      </c>
      <c r="D65" s="52">
        <f t="shared" si="8"/>
        <v>400</v>
      </c>
      <c r="E65" s="52">
        <v>400</v>
      </c>
      <c r="F65" s="52">
        <v>0</v>
      </c>
      <c r="G65" s="52">
        <v>0</v>
      </c>
      <c r="H65" s="52">
        <v>0</v>
      </c>
      <c r="I65" s="108"/>
      <c r="J65" s="104">
        <v>0</v>
      </c>
      <c r="K65" s="104">
        <v>0</v>
      </c>
      <c r="L65" s="104">
        <v>0</v>
      </c>
      <c r="M65" s="104">
        <v>0</v>
      </c>
      <c r="N65" s="104">
        <v>0</v>
      </c>
      <c r="O65" s="34" t="s">
        <v>271</v>
      </c>
    </row>
    <row r="66" spans="2:15" s="33" customFormat="1" ht="60" customHeight="1">
      <c r="B66" s="34" t="s">
        <v>244</v>
      </c>
      <c r="C66" s="76" t="s">
        <v>245</v>
      </c>
      <c r="D66" s="52">
        <f t="shared" si="8"/>
        <v>13773.2</v>
      </c>
      <c r="E66" s="52">
        <v>273.2</v>
      </c>
      <c r="F66" s="52">
        <v>0</v>
      </c>
      <c r="G66" s="52">
        <v>13500</v>
      </c>
      <c r="H66" s="52">
        <v>0</v>
      </c>
      <c r="I66" s="108"/>
      <c r="J66" s="126">
        <f>K66+L66+M66+N66</f>
        <v>199.56099999999998</v>
      </c>
      <c r="K66" s="126">
        <v>52.178</v>
      </c>
      <c r="L66" s="104">
        <v>0</v>
      </c>
      <c r="M66" s="126">
        <v>30.295</v>
      </c>
      <c r="N66" s="76">
        <v>117.088</v>
      </c>
      <c r="O66" s="34" t="s">
        <v>278</v>
      </c>
    </row>
    <row r="67" spans="2:15" s="33" customFormat="1" ht="149.25" customHeight="1">
      <c r="B67" s="34" t="s">
        <v>134</v>
      </c>
      <c r="C67" s="76" t="s">
        <v>246</v>
      </c>
      <c r="D67" s="52">
        <f t="shared" si="8"/>
        <v>28720</v>
      </c>
      <c r="E67" s="76">
        <v>0</v>
      </c>
      <c r="F67" s="76">
        <v>0</v>
      </c>
      <c r="G67" s="76">
        <v>0</v>
      </c>
      <c r="H67" s="76">
        <v>28720</v>
      </c>
      <c r="I67" s="108"/>
      <c r="J67" s="104">
        <f>K67+L67+M67+N67</f>
        <v>31811</v>
      </c>
      <c r="K67" s="104">
        <v>0</v>
      </c>
      <c r="L67" s="104">
        <v>0</v>
      </c>
      <c r="M67" s="104">
        <v>0</v>
      </c>
      <c r="N67" s="104">
        <v>31811</v>
      </c>
      <c r="O67" s="34" t="s">
        <v>272</v>
      </c>
    </row>
    <row r="68" spans="2:15" s="47" customFormat="1" ht="15.75" customHeight="1">
      <c r="B68" s="82" t="s">
        <v>135</v>
      </c>
      <c r="C68" s="82"/>
      <c r="D68" s="82"/>
      <c r="E68" s="82"/>
      <c r="F68" s="82"/>
      <c r="G68" s="82"/>
      <c r="H68" s="82"/>
      <c r="I68" s="82"/>
      <c r="J68" s="82"/>
      <c r="K68" s="82"/>
      <c r="L68" s="82"/>
      <c r="M68" s="82"/>
      <c r="N68" s="82"/>
      <c r="O68" s="82"/>
    </row>
    <row r="69" spans="2:15" s="61" customFormat="1" ht="15.75" customHeight="1">
      <c r="B69" s="62" t="s">
        <v>89</v>
      </c>
      <c r="C69" s="63" t="s">
        <v>223</v>
      </c>
      <c r="D69" s="66">
        <f>E69+F69+G69+H69</f>
        <v>18694.5</v>
      </c>
      <c r="E69" s="66">
        <f>E70+E71+E72+E73+E74+E75+E76</f>
        <v>5030.6</v>
      </c>
      <c r="F69" s="66">
        <f>F70+F71+F72+F73+F74+F75+F76</f>
        <v>0</v>
      </c>
      <c r="G69" s="66">
        <f>G70+G71+G72+G73+G74+G75+G76</f>
        <v>13663.9</v>
      </c>
      <c r="H69" s="66">
        <f>H70+H71+H72+H73+H74+H75+H76</f>
        <v>0</v>
      </c>
      <c r="I69" s="63"/>
      <c r="J69" s="64">
        <f aca="true" t="shared" si="9" ref="J69:J76">K69+L69+M69+N69</f>
        <v>1671.2</v>
      </c>
      <c r="K69" s="64">
        <f>K70+K71+K72+K73+K74+K75+K76</f>
        <v>535.6</v>
      </c>
      <c r="L69" s="64">
        <f>L70+L71+L72+L73+L74+L75+L76</f>
        <v>240</v>
      </c>
      <c r="M69" s="64">
        <f>M70+M71+M72+M73+M74+M75+M76</f>
        <v>895.6</v>
      </c>
      <c r="N69" s="64">
        <f>N70+N71+N72+N73+N74+N75+N76</f>
        <v>0</v>
      </c>
      <c r="O69" s="63"/>
    </row>
    <row r="70" spans="2:15" s="33" customFormat="1" ht="33.75" customHeight="1">
      <c r="B70" s="34" t="s">
        <v>136</v>
      </c>
      <c r="C70" s="76" t="s">
        <v>223</v>
      </c>
      <c r="D70" s="52">
        <f>H70+G70+F70+E70</f>
        <v>2059</v>
      </c>
      <c r="E70" s="52">
        <v>1145.1</v>
      </c>
      <c r="F70" s="52">
        <v>0</v>
      </c>
      <c r="G70" s="52">
        <v>913.9</v>
      </c>
      <c r="H70" s="52">
        <v>0</v>
      </c>
      <c r="I70" s="84" t="s">
        <v>247</v>
      </c>
      <c r="J70" s="52">
        <v>1071.2</v>
      </c>
      <c r="K70" s="52">
        <v>535.6</v>
      </c>
      <c r="L70" s="52">
        <v>0</v>
      </c>
      <c r="M70" s="52">
        <v>535.6</v>
      </c>
      <c r="N70" s="52">
        <v>0</v>
      </c>
      <c r="O70" s="34" t="s">
        <v>267</v>
      </c>
    </row>
    <row r="71" spans="2:15" s="33" customFormat="1" ht="40.5" customHeight="1">
      <c r="B71" s="34" t="s">
        <v>137</v>
      </c>
      <c r="C71" s="76" t="s">
        <v>224</v>
      </c>
      <c r="D71" s="52">
        <f aca="true" t="shared" si="10" ref="D71:D76">E71+F71+G71+H71</f>
        <v>290</v>
      </c>
      <c r="E71" s="52">
        <v>290</v>
      </c>
      <c r="F71" s="52">
        <v>0</v>
      </c>
      <c r="G71" s="52">
        <v>0</v>
      </c>
      <c r="H71" s="52">
        <v>0</v>
      </c>
      <c r="I71" s="84"/>
      <c r="J71" s="52">
        <f t="shared" si="9"/>
        <v>0</v>
      </c>
      <c r="K71" s="52">
        <v>0</v>
      </c>
      <c r="L71" s="52">
        <v>0</v>
      </c>
      <c r="M71" s="52">
        <v>0</v>
      </c>
      <c r="N71" s="52">
        <v>0</v>
      </c>
      <c r="O71" s="34" t="s">
        <v>269</v>
      </c>
    </row>
    <row r="72" spans="2:15" s="33" customFormat="1" ht="39.75" customHeight="1">
      <c r="B72" s="34" t="s">
        <v>138</v>
      </c>
      <c r="C72" s="76" t="s">
        <v>223</v>
      </c>
      <c r="D72" s="52">
        <f t="shared" si="10"/>
        <v>180</v>
      </c>
      <c r="E72" s="52">
        <v>180</v>
      </c>
      <c r="F72" s="52">
        <v>0</v>
      </c>
      <c r="G72" s="52">
        <v>0</v>
      </c>
      <c r="H72" s="52">
        <v>0</v>
      </c>
      <c r="I72" s="84"/>
      <c r="J72" s="52">
        <f t="shared" si="9"/>
        <v>0</v>
      </c>
      <c r="K72" s="52">
        <v>0</v>
      </c>
      <c r="L72" s="52">
        <v>0</v>
      </c>
      <c r="M72" s="52">
        <v>0</v>
      </c>
      <c r="N72" s="52">
        <v>0</v>
      </c>
      <c r="O72" s="34" t="s">
        <v>270</v>
      </c>
    </row>
    <row r="73" spans="2:15" s="33" customFormat="1" ht="48" customHeight="1">
      <c r="B73" s="34" t="s">
        <v>139</v>
      </c>
      <c r="C73" s="76" t="s">
        <v>223</v>
      </c>
      <c r="D73" s="52">
        <f t="shared" si="10"/>
        <v>15000</v>
      </c>
      <c r="E73" s="52">
        <v>2250</v>
      </c>
      <c r="F73" s="52">
        <v>0</v>
      </c>
      <c r="G73" s="52">
        <v>12750</v>
      </c>
      <c r="H73" s="52">
        <v>0</v>
      </c>
      <c r="I73" s="84"/>
      <c r="J73" s="52">
        <f t="shared" si="9"/>
        <v>0</v>
      </c>
      <c r="K73" s="52">
        <v>0</v>
      </c>
      <c r="L73" s="52">
        <v>0</v>
      </c>
      <c r="M73" s="52">
        <v>0</v>
      </c>
      <c r="N73" s="52">
        <v>0</v>
      </c>
      <c r="O73" s="34" t="s">
        <v>270</v>
      </c>
    </row>
    <row r="74" spans="2:15" s="33" customFormat="1" ht="72" customHeight="1">
      <c r="B74" s="34" t="s">
        <v>140</v>
      </c>
      <c r="C74" s="76" t="s">
        <v>223</v>
      </c>
      <c r="D74" s="52">
        <f t="shared" si="10"/>
        <v>60</v>
      </c>
      <c r="E74" s="52">
        <v>60</v>
      </c>
      <c r="F74" s="52">
        <v>0</v>
      </c>
      <c r="G74" s="52">
        <v>0</v>
      </c>
      <c r="H74" s="52">
        <v>0</v>
      </c>
      <c r="I74" s="84"/>
      <c r="J74" s="52">
        <f t="shared" si="9"/>
        <v>0</v>
      </c>
      <c r="K74" s="52">
        <v>0</v>
      </c>
      <c r="L74" s="52">
        <v>0</v>
      </c>
      <c r="M74" s="52">
        <v>0</v>
      </c>
      <c r="N74" s="52">
        <v>0</v>
      </c>
      <c r="O74" s="34" t="s">
        <v>268</v>
      </c>
    </row>
    <row r="75" spans="2:15" s="33" customFormat="1" ht="56.25" customHeight="1">
      <c r="B75" s="34" t="s">
        <v>248</v>
      </c>
      <c r="C75" s="76" t="s">
        <v>237</v>
      </c>
      <c r="D75" s="52">
        <f t="shared" si="10"/>
        <v>1090.5</v>
      </c>
      <c r="E75" s="52">
        <v>1090.5</v>
      </c>
      <c r="F75" s="52">
        <v>0</v>
      </c>
      <c r="G75" s="52">
        <v>0</v>
      </c>
      <c r="H75" s="52">
        <v>0</v>
      </c>
      <c r="I75" s="84"/>
      <c r="J75" s="52">
        <f t="shared" si="9"/>
        <v>600</v>
      </c>
      <c r="K75" s="52">
        <v>0</v>
      </c>
      <c r="L75" s="52">
        <v>240</v>
      </c>
      <c r="M75" s="52">
        <v>360</v>
      </c>
      <c r="N75" s="52">
        <v>0</v>
      </c>
      <c r="O75" s="34" t="s">
        <v>273</v>
      </c>
    </row>
    <row r="76" spans="2:15" s="33" customFormat="1" ht="96.75" customHeight="1">
      <c r="B76" s="34" t="s">
        <v>141</v>
      </c>
      <c r="C76" s="76" t="s">
        <v>223</v>
      </c>
      <c r="D76" s="52">
        <f t="shared" si="10"/>
        <v>15</v>
      </c>
      <c r="E76" s="52">
        <v>15</v>
      </c>
      <c r="F76" s="52">
        <v>0</v>
      </c>
      <c r="G76" s="52">
        <v>0</v>
      </c>
      <c r="H76" s="52">
        <v>0</v>
      </c>
      <c r="I76" s="85"/>
      <c r="J76" s="52">
        <f t="shared" si="9"/>
        <v>0</v>
      </c>
      <c r="K76" s="52">
        <v>0</v>
      </c>
      <c r="L76" s="52">
        <v>0</v>
      </c>
      <c r="M76" s="52">
        <v>0</v>
      </c>
      <c r="N76" s="52">
        <v>0</v>
      </c>
      <c r="O76" s="34" t="s">
        <v>277</v>
      </c>
    </row>
    <row r="77" spans="2:15" s="51" customFormat="1" ht="15.75">
      <c r="B77" s="81" t="s">
        <v>142</v>
      </c>
      <c r="C77" s="81"/>
      <c r="D77" s="81"/>
      <c r="E77" s="81"/>
      <c r="F77" s="81"/>
      <c r="G77" s="81"/>
      <c r="H77" s="81"/>
      <c r="I77" s="81"/>
      <c r="J77" s="81"/>
      <c r="K77" s="81"/>
      <c r="L77" s="81"/>
      <c r="M77" s="81"/>
      <c r="N77" s="81"/>
      <c r="O77" s="81"/>
    </row>
    <row r="78" spans="2:15" s="47" customFormat="1" ht="15.75" customHeight="1">
      <c r="B78" s="82" t="s">
        <v>143</v>
      </c>
      <c r="C78" s="82"/>
      <c r="D78" s="82"/>
      <c r="E78" s="82"/>
      <c r="F78" s="82"/>
      <c r="G78" s="82"/>
      <c r="H78" s="82"/>
      <c r="I78" s="82"/>
      <c r="J78" s="82"/>
      <c r="K78" s="82"/>
      <c r="L78" s="82"/>
      <c r="M78" s="82"/>
      <c r="N78" s="82"/>
      <c r="O78" s="82"/>
    </row>
    <row r="79" spans="2:15" s="46" customFormat="1" ht="15.75">
      <c r="B79" s="41" t="s">
        <v>89</v>
      </c>
      <c r="C79" s="42" t="s">
        <v>223</v>
      </c>
      <c r="D79" s="43">
        <f>E79+F79+G79+H79</f>
        <v>31627.9</v>
      </c>
      <c r="E79" s="43">
        <f>E80+E82+E81</f>
        <v>310</v>
      </c>
      <c r="F79" s="43">
        <f>F80+F82+F81</f>
        <v>7592.9</v>
      </c>
      <c r="G79" s="43">
        <f>G80+G82+G81</f>
        <v>23725</v>
      </c>
      <c r="H79" s="43">
        <f>H80+H82+H81</f>
        <v>0</v>
      </c>
      <c r="I79" s="44"/>
      <c r="J79" s="43">
        <f>K79+L79+M79+N79</f>
        <v>26102.9</v>
      </c>
      <c r="K79" s="43">
        <f>K80+K82+K81</f>
        <v>0</v>
      </c>
      <c r="L79" s="43">
        <f>L80+L82+L81</f>
        <v>7592.9</v>
      </c>
      <c r="M79" s="43">
        <f>M80+M82+M81</f>
        <v>18510</v>
      </c>
      <c r="N79" s="43">
        <f>N80+N82+N81</f>
        <v>0</v>
      </c>
      <c r="O79" s="45"/>
    </row>
    <row r="80" spans="2:15" s="33" customFormat="1" ht="293.25" customHeight="1">
      <c r="B80" s="34" t="s">
        <v>144</v>
      </c>
      <c r="C80" s="76" t="s">
        <v>223</v>
      </c>
      <c r="D80" s="76">
        <f>E80+F80+G80+H80</f>
        <v>26102.9</v>
      </c>
      <c r="E80" s="76">
        <v>10</v>
      </c>
      <c r="F80" s="76">
        <v>7592.9</v>
      </c>
      <c r="G80" s="76">
        <v>18500</v>
      </c>
      <c r="H80" s="76">
        <v>0</v>
      </c>
      <c r="I80" s="76" t="s">
        <v>193</v>
      </c>
      <c r="J80" s="52">
        <f>K80+L80+M80+N80</f>
        <v>26102.9</v>
      </c>
      <c r="K80" s="65">
        <v>0</v>
      </c>
      <c r="L80" s="65">
        <v>7592.9</v>
      </c>
      <c r="M80" s="65">
        <v>18510</v>
      </c>
      <c r="N80" s="65">
        <v>0</v>
      </c>
      <c r="O80" s="130" t="s">
        <v>312</v>
      </c>
    </row>
    <row r="81" spans="2:15" s="33" customFormat="1" ht="195.75" customHeight="1">
      <c r="B81" s="34" t="s">
        <v>145</v>
      </c>
      <c r="C81" s="76" t="s">
        <v>223</v>
      </c>
      <c r="D81" s="52">
        <f>E81+F81+G81+H81</f>
        <v>5525</v>
      </c>
      <c r="E81" s="52">
        <v>300</v>
      </c>
      <c r="F81" s="52">
        <v>0</v>
      </c>
      <c r="G81" s="52">
        <v>5225</v>
      </c>
      <c r="H81" s="52">
        <v>0</v>
      </c>
      <c r="I81" s="76" t="s">
        <v>194</v>
      </c>
      <c r="J81" s="52">
        <f>K81+L81+M81+N81</f>
        <v>0</v>
      </c>
      <c r="K81" s="65">
        <v>0</v>
      </c>
      <c r="L81" s="65">
        <v>0</v>
      </c>
      <c r="M81" s="65">
        <v>0</v>
      </c>
      <c r="N81" s="65">
        <v>0</v>
      </c>
      <c r="O81" s="131" t="s">
        <v>276</v>
      </c>
    </row>
    <row r="82" spans="2:15" s="33" customFormat="1" ht="254.25" customHeight="1">
      <c r="B82" s="34" t="s">
        <v>146</v>
      </c>
      <c r="C82" s="76" t="s">
        <v>223</v>
      </c>
      <c r="D82" s="52">
        <f>E82+F82+G82+H82</f>
        <v>0</v>
      </c>
      <c r="E82" s="52">
        <v>0</v>
      </c>
      <c r="F82" s="52">
        <v>0</v>
      </c>
      <c r="G82" s="52">
        <v>0</v>
      </c>
      <c r="H82" s="52">
        <v>0</v>
      </c>
      <c r="I82" s="76" t="s">
        <v>195</v>
      </c>
      <c r="J82" s="52">
        <f>K82+L82+M82+N82</f>
        <v>0</v>
      </c>
      <c r="K82" s="65">
        <v>0</v>
      </c>
      <c r="L82" s="65">
        <v>0</v>
      </c>
      <c r="M82" s="65">
        <v>0</v>
      </c>
      <c r="N82" s="65">
        <v>0</v>
      </c>
      <c r="O82" s="132" t="s">
        <v>297</v>
      </c>
    </row>
    <row r="83" spans="2:15" s="51" customFormat="1" ht="15.75" customHeight="1">
      <c r="B83" s="81" t="s">
        <v>147</v>
      </c>
      <c r="C83" s="81"/>
      <c r="D83" s="81"/>
      <c r="E83" s="81"/>
      <c r="F83" s="81"/>
      <c r="G83" s="81"/>
      <c r="H83" s="81"/>
      <c r="I83" s="81"/>
      <c r="J83" s="81"/>
      <c r="K83" s="81"/>
      <c r="L83" s="81"/>
      <c r="M83" s="81"/>
      <c r="N83" s="81"/>
      <c r="O83" s="81"/>
    </row>
    <row r="84" spans="2:15" s="47" customFormat="1" ht="15.75" customHeight="1">
      <c r="B84" s="82" t="s">
        <v>148</v>
      </c>
      <c r="C84" s="82"/>
      <c r="D84" s="82"/>
      <c r="E84" s="82"/>
      <c r="F84" s="82"/>
      <c r="G84" s="82"/>
      <c r="H84" s="82"/>
      <c r="I84" s="82"/>
      <c r="J84" s="82"/>
      <c r="K84" s="82"/>
      <c r="L84" s="82"/>
      <c r="M84" s="82"/>
      <c r="N84" s="82"/>
      <c r="O84" s="82"/>
    </row>
    <row r="85" spans="2:15" s="46" customFormat="1" ht="15.75">
      <c r="B85" s="41" t="s">
        <v>89</v>
      </c>
      <c r="C85" s="42" t="s">
        <v>223</v>
      </c>
      <c r="D85" s="43">
        <f>E85+F85+G85+H85</f>
        <v>127707</v>
      </c>
      <c r="E85" s="43">
        <f>E86+E88+E87+E89+E90+E91+E92+E93+E94+E95+E97</f>
        <v>31149.6</v>
      </c>
      <c r="F85" s="43">
        <f>F86+F88+F87+F89+F90+F91+F92+F93+F94+F95+F97</f>
        <v>0</v>
      </c>
      <c r="G85" s="43">
        <f>G86+G88+G87+G89+G90+G91+G92+G93+G94+G95+G97</f>
        <v>96557.40000000001</v>
      </c>
      <c r="H85" s="43">
        <f>H86+H88+H87+H89+H90+H91+H92+H93+H94+H95+H97</f>
        <v>0</v>
      </c>
      <c r="I85" s="44"/>
      <c r="J85" s="43">
        <f>K85+L85+M85+N85</f>
        <v>84073.90000000001</v>
      </c>
      <c r="K85" s="43">
        <f>K86+K88+K87+K89+K90+K91+K92+K93+K94+K95+K97</f>
        <v>3751.6</v>
      </c>
      <c r="L85" s="43">
        <f>L86+L88+L87+L89+L90+L91+L92+L93+L94+L95+L97</f>
        <v>0</v>
      </c>
      <c r="M85" s="43">
        <f>M86+M88+M87+M89+M90+M91+M92+M93+M94+M95+M97</f>
        <v>80322.3</v>
      </c>
      <c r="N85" s="43">
        <f>N86+N88+N87+N89+N90+N91+N92+N93+N94+N95+N97</f>
        <v>0</v>
      </c>
      <c r="O85" s="45"/>
    </row>
    <row r="86" spans="2:15" s="33" customFormat="1" ht="95.25" customHeight="1">
      <c r="B86" s="34" t="s">
        <v>149</v>
      </c>
      <c r="C86" s="76" t="s">
        <v>223</v>
      </c>
      <c r="D86" s="52">
        <f aca="true" t="shared" si="11" ref="D86:D97">E86+F86+G86+H86</f>
        <v>0</v>
      </c>
      <c r="E86" s="52">
        <v>0</v>
      </c>
      <c r="F86" s="52">
        <v>0</v>
      </c>
      <c r="G86" s="52">
        <v>0</v>
      </c>
      <c r="H86" s="52">
        <v>0</v>
      </c>
      <c r="I86" s="90" t="s">
        <v>189</v>
      </c>
      <c r="J86" s="52">
        <f aca="true" t="shared" si="12" ref="J86:J95">K86+L86+M86+N86</f>
        <v>0</v>
      </c>
      <c r="K86" s="105">
        <v>0</v>
      </c>
      <c r="L86" s="105">
        <v>0</v>
      </c>
      <c r="M86" s="105">
        <v>0</v>
      </c>
      <c r="N86" s="105">
        <v>0</v>
      </c>
      <c r="O86" s="131" t="s">
        <v>255</v>
      </c>
    </row>
    <row r="87" spans="2:15" s="33" customFormat="1" ht="79.5" customHeight="1">
      <c r="B87" s="34" t="s">
        <v>150</v>
      </c>
      <c r="C87" s="76" t="s">
        <v>223</v>
      </c>
      <c r="D87" s="52">
        <f t="shared" si="11"/>
        <v>0</v>
      </c>
      <c r="E87" s="52">
        <v>0</v>
      </c>
      <c r="F87" s="52">
        <v>0</v>
      </c>
      <c r="G87" s="52">
        <v>0</v>
      </c>
      <c r="H87" s="52">
        <v>0</v>
      </c>
      <c r="I87" s="90"/>
      <c r="J87" s="52">
        <f t="shared" si="12"/>
        <v>0</v>
      </c>
      <c r="K87" s="105">
        <v>0</v>
      </c>
      <c r="L87" s="105">
        <v>0</v>
      </c>
      <c r="M87" s="105">
        <v>0</v>
      </c>
      <c r="N87" s="105">
        <v>0</v>
      </c>
      <c r="O87" s="132" t="s">
        <v>256</v>
      </c>
    </row>
    <row r="88" spans="2:15" s="33" customFormat="1" ht="339" customHeight="1">
      <c r="B88" s="111" t="s">
        <v>151</v>
      </c>
      <c r="C88" s="111" t="s">
        <v>228</v>
      </c>
      <c r="D88" s="113">
        <f t="shared" si="11"/>
        <v>0</v>
      </c>
      <c r="E88" s="113">
        <v>0</v>
      </c>
      <c r="F88" s="113">
        <v>0</v>
      </c>
      <c r="G88" s="113">
        <v>0</v>
      </c>
      <c r="H88" s="113">
        <v>0</v>
      </c>
      <c r="I88" s="90"/>
      <c r="J88" s="114">
        <f t="shared" si="12"/>
        <v>0</v>
      </c>
      <c r="K88" s="114">
        <v>0</v>
      </c>
      <c r="L88" s="114">
        <v>0</v>
      </c>
      <c r="M88" s="114">
        <v>0</v>
      </c>
      <c r="N88" s="114">
        <v>0</v>
      </c>
      <c r="O88" s="124" t="s">
        <v>208</v>
      </c>
    </row>
    <row r="89" spans="1:15" s="36" customFormat="1" ht="303" customHeight="1">
      <c r="A89" s="35"/>
      <c r="B89" s="34" t="s">
        <v>152</v>
      </c>
      <c r="C89" s="34" t="s">
        <v>228</v>
      </c>
      <c r="D89" s="104">
        <f>E89+F89+G89+H89</f>
        <v>3553.4</v>
      </c>
      <c r="E89" s="104">
        <v>1200.6</v>
      </c>
      <c r="F89" s="52">
        <v>0</v>
      </c>
      <c r="G89" s="104">
        <v>2352.8</v>
      </c>
      <c r="H89" s="52">
        <v>0</v>
      </c>
      <c r="I89" s="90"/>
      <c r="J89" s="76">
        <f t="shared" si="12"/>
        <v>3553.4</v>
      </c>
      <c r="K89" s="76">
        <v>1200.6</v>
      </c>
      <c r="L89" s="76">
        <v>0</v>
      </c>
      <c r="M89" s="76">
        <v>2352.8</v>
      </c>
      <c r="N89" s="76">
        <v>0</v>
      </c>
      <c r="O89" s="123" t="s">
        <v>209</v>
      </c>
    </row>
    <row r="90" spans="2:15" s="33" customFormat="1" ht="72.75" customHeight="1">
      <c r="B90" s="110" t="s">
        <v>153</v>
      </c>
      <c r="C90" s="75" t="s">
        <v>222</v>
      </c>
      <c r="D90" s="133">
        <f t="shared" si="11"/>
        <v>0</v>
      </c>
      <c r="E90" s="133">
        <v>0</v>
      </c>
      <c r="F90" s="133">
        <v>0</v>
      </c>
      <c r="G90" s="133">
        <v>0</v>
      </c>
      <c r="H90" s="133">
        <v>0</v>
      </c>
      <c r="I90" s="83" t="s">
        <v>196</v>
      </c>
      <c r="J90" s="133">
        <f t="shared" si="12"/>
        <v>0</v>
      </c>
      <c r="K90" s="133">
        <v>0</v>
      </c>
      <c r="L90" s="133">
        <v>0</v>
      </c>
      <c r="M90" s="133">
        <v>0</v>
      </c>
      <c r="N90" s="133">
        <v>0</v>
      </c>
      <c r="O90" s="134" t="s">
        <v>229</v>
      </c>
    </row>
    <row r="91" spans="2:15" s="33" customFormat="1" ht="372" customHeight="1">
      <c r="B91" s="34" t="s">
        <v>154</v>
      </c>
      <c r="C91" s="76" t="s">
        <v>223</v>
      </c>
      <c r="D91" s="52">
        <f t="shared" si="11"/>
        <v>0</v>
      </c>
      <c r="E91" s="52">
        <v>0</v>
      </c>
      <c r="F91" s="52">
        <v>0</v>
      </c>
      <c r="G91" s="52">
        <v>0</v>
      </c>
      <c r="H91" s="52">
        <v>0</v>
      </c>
      <c r="I91" s="84"/>
      <c r="J91" s="52">
        <f>K91+L91+M91+N91</f>
        <v>0</v>
      </c>
      <c r="K91" s="105">
        <v>0</v>
      </c>
      <c r="L91" s="105">
        <v>0</v>
      </c>
      <c r="M91" s="105">
        <v>0</v>
      </c>
      <c r="N91" s="105">
        <v>0</v>
      </c>
      <c r="O91" s="123" t="s">
        <v>257</v>
      </c>
    </row>
    <row r="92" spans="2:15" s="33" customFormat="1" ht="162.75" customHeight="1">
      <c r="B92" s="34" t="s">
        <v>155</v>
      </c>
      <c r="C92" s="76" t="s">
        <v>223</v>
      </c>
      <c r="D92" s="52">
        <f t="shared" si="11"/>
        <v>0</v>
      </c>
      <c r="E92" s="52">
        <v>0</v>
      </c>
      <c r="F92" s="52">
        <v>0</v>
      </c>
      <c r="G92" s="52">
        <v>0</v>
      </c>
      <c r="H92" s="52">
        <v>0</v>
      </c>
      <c r="I92" s="85"/>
      <c r="J92" s="52">
        <f t="shared" si="12"/>
        <v>0</v>
      </c>
      <c r="K92" s="65">
        <v>0</v>
      </c>
      <c r="L92" s="65">
        <v>0</v>
      </c>
      <c r="M92" s="65">
        <v>0</v>
      </c>
      <c r="N92" s="65">
        <v>0</v>
      </c>
      <c r="O92" s="123" t="s">
        <v>258</v>
      </c>
    </row>
    <row r="93" spans="2:15" s="33" customFormat="1" ht="120.75" customHeight="1">
      <c r="B93" s="34" t="s">
        <v>156</v>
      </c>
      <c r="C93" s="76" t="s">
        <v>223</v>
      </c>
      <c r="D93" s="52">
        <f t="shared" si="11"/>
        <v>0</v>
      </c>
      <c r="E93" s="52">
        <v>0</v>
      </c>
      <c r="F93" s="52">
        <v>0</v>
      </c>
      <c r="G93" s="52">
        <v>0</v>
      </c>
      <c r="H93" s="52">
        <v>0</v>
      </c>
      <c r="I93" s="83" t="s">
        <v>189</v>
      </c>
      <c r="J93" s="52">
        <f t="shared" si="12"/>
        <v>0</v>
      </c>
      <c r="K93" s="52">
        <v>0</v>
      </c>
      <c r="L93" s="52">
        <v>0</v>
      </c>
      <c r="M93" s="52">
        <v>0</v>
      </c>
      <c r="N93" s="52">
        <v>0</v>
      </c>
      <c r="O93" s="123" t="s">
        <v>259</v>
      </c>
    </row>
    <row r="94" spans="2:15" s="33" customFormat="1" ht="351.75" customHeight="1">
      <c r="B94" s="34" t="s">
        <v>157</v>
      </c>
      <c r="C94" s="76" t="s">
        <v>223</v>
      </c>
      <c r="D94" s="52">
        <f t="shared" si="11"/>
        <v>0</v>
      </c>
      <c r="E94" s="52">
        <v>0</v>
      </c>
      <c r="F94" s="52">
        <v>0</v>
      </c>
      <c r="G94" s="52">
        <v>0</v>
      </c>
      <c r="H94" s="52">
        <v>0</v>
      </c>
      <c r="I94" s="84"/>
      <c r="J94" s="52">
        <f t="shared" si="12"/>
        <v>0</v>
      </c>
      <c r="K94" s="52">
        <v>0</v>
      </c>
      <c r="L94" s="52">
        <v>0</v>
      </c>
      <c r="M94" s="52">
        <v>0</v>
      </c>
      <c r="N94" s="52">
        <v>0</v>
      </c>
      <c r="O94" s="124" t="s">
        <v>260</v>
      </c>
    </row>
    <row r="95" spans="2:15" s="33" customFormat="1" ht="112.5" customHeight="1">
      <c r="B95" s="115" t="s">
        <v>216</v>
      </c>
      <c r="C95" s="83" t="s">
        <v>223</v>
      </c>
      <c r="D95" s="83">
        <f t="shared" si="11"/>
        <v>29926.5</v>
      </c>
      <c r="E95" s="83">
        <v>29926.5</v>
      </c>
      <c r="F95" s="116">
        <v>0</v>
      </c>
      <c r="G95" s="116">
        <v>0</v>
      </c>
      <c r="H95" s="116">
        <v>0</v>
      </c>
      <c r="I95" s="84"/>
      <c r="J95" s="116">
        <f t="shared" si="12"/>
        <v>2551</v>
      </c>
      <c r="K95" s="116">
        <v>2551</v>
      </c>
      <c r="L95" s="116">
        <v>0</v>
      </c>
      <c r="M95" s="116">
        <v>0</v>
      </c>
      <c r="N95" s="117">
        <v>0</v>
      </c>
      <c r="O95" s="118" t="s">
        <v>314</v>
      </c>
    </row>
    <row r="96" spans="2:15" s="33" customFormat="1" ht="161.25" customHeight="1">
      <c r="B96" s="119"/>
      <c r="C96" s="85"/>
      <c r="D96" s="85"/>
      <c r="E96" s="85"/>
      <c r="F96" s="120"/>
      <c r="G96" s="120"/>
      <c r="H96" s="120"/>
      <c r="I96" s="84"/>
      <c r="J96" s="120"/>
      <c r="K96" s="120"/>
      <c r="L96" s="120"/>
      <c r="M96" s="120"/>
      <c r="N96" s="121"/>
      <c r="O96" s="122"/>
    </row>
    <row r="97" spans="2:15" s="33" customFormat="1" ht="101.25" customHeight="1">
      <c r="B97" s="34" t="s">
        <v>158</v>
      </c>
      <c r="C97" s="76" t="s">
        <v>223</v>
      </c>
      <c r="D97" s="76">
        <f t="shared" si="11"/>
        <v>94227.1</v>
      </c>
      <c r="E97" s="52">
        <v>22.5</v>
      </c>
      <c r="F97" s="52">
        <v>0</v>
      </c>
      <c r="G97" s="52">
        <v>94204.6</v>
      </c>
      <c r="H97" s="52">
        <v>0</v>
      </c>
      <c r="I97" s="85"/>
      <c r="J97" s="76">
        <f>K97+L97+M97+N97</f>
        <v>77969.5</v>
      </c>
      <c r="K97" s="76">
        <v>0</v>
      </c>
      <c r="L97" s="76">
        <v>0</v>
      </c>
      <c r="M97" s="76">
        <v>77969.5</v>
      </c>
      <c r="N97" s="76">
        <v>0</v>
      </c>
      <c r="O97" s="110" t="s">
        <v>311</v>
      </c>
    </row>
    <row r="98" spans="2:15" s="47" customFormat="1" ht="15.75" customHeight="1">
      <c r="B98" s="82" t="s">
        <v>159</v>
      </c>
      <c r="C98" s="82"/>
      <c r="D98" s="82"/>
      <c r="E98" s="82"/>
      <c r="F98" s="82"/>
      <c r="G98" s="82"/>
      <c r="H98" s="82"/>
      <c r="I98" s="82"/>
      <c r="J98" s="82"/>
      <c r="K98" s="82"/>
      <c r="L98" s="82"/>
      <c r="M98" s="82"/>
      <c r="N98" s="82"/>
      <c r="O98" s="82"/>
    </row>
    <row r="99" spans="2:15" s="46" customFormat="1" ht="15.75">
      <c r="B99" s="41" t="s">
        <v>89</v>
      </c>
      <c r="C99" s="42" t="s">
        <v>223</v>
      </c>
      <c r="D99" s="43">
        <f>E99+F99+G99+H99</f>
        <v>1164179.2</v>
      </c>
      <c r="E99" s="43">
        <f>E100+E102+E101+E103+E104+E105+E106+E107+E108+E109+E110+E111+E112</f>
        <v>164454.99999999997</v>
      </c>
      <c r="F99" s="43">
        <f>F100+F102+F101+F103+F104+F105+F106+F107+F108+F109+F110+F111+F112</f>
        <v>167512.4</v>
      </c>
      <c r="G99" s="43">
        <f>G100+G102+G101+G103+G104+G105+G106+G107+G108+G109+G110+G111+G112</f>
        <v>830746.8</v>
      </c>
      <c r="H99" s="43">
        <f>H100+H102+H101+H103+H104+H105+H106+H107+H108+H109+H110+H111+H112</f>
        <v>1465</v>
      </c>
      <c r="I99" s="44"/>
      <c r="J99" s="43">
        <f aca="true" t="shared" si="13" ref="J99:J106">K99+L99+M99+N99</f>
        <v>1993854.2199999997</v>
      </c>
      <c r="K99" s="43">
        <f>K100+K102+K101+K103+K104+K105+K106+K107+K108+K109+K110+K111+K112</f>
        <v>219237.94199999998</v>
      </c>
      <c r="L99" s="43">
        <f>L100+L102+L101+L103+L104+L105+L106+L107+L108+L109+L110+L111+L112</f>
        <v>450291.431</v>
      </c>
      <c r="M99" s="43">
        <f>M100+M102+M101+M103+M104+M105+M106+M107+M108+M109+M110+M111+M112</f>
        <v>1323084.207</v>
      </c>
      <c r="N99" s="43">
        <f>N100+N102+N101+N103+N104+N105+N106+N107+N108+N109+N110+N111+N112</f>
        <v>1240.6399999999999</v>
      </c>
      <c r="O99" s="45"/>
    </row>
    <row r="100" spans="2:15" s="33" customFormat="1" ht="157.5" customHeight="1">
      <c r="B100" s="34" t="s">
        <v>160</v>
      </c>
      <c r="C100" s="76" t="s">
        <v>223</v>
      </c>
      <c r="D100" s="104">
        <f aca="true" t="shared" si="14" ref="D100:D112">E100+F100+G100+H100</f>
        <v>122995.7</v>
      </c>
      <c r="E100" s="104">
        <v>29843.7</v>
      </c>
      <c r="F100" s="104">
        <v>0</v>
      </c>
      <c r="G100" s="104">
        <v>93152</v>
      </c>
      <c r="H100" s="104">
        <v>0</v>
      </c>
      <c r="I100" s="76" t="s">
        <v>197</v>
      </c>
      <c r="J100" s="76">
        <f t="shared" si="13"/>
        <v>158964.2</v>
      </c>
      <c r="K100" s="76">
        <v>51147.4</v>
      </c>
      <c r="L100" s="52">
        <v>0</v>
      </c>
      <c r="M100" s="76">
        <v>107816.8</v>
      </c>
      <c r="N100" s="52">
        <v>0</v>
      </c>
      <c r="O100" s="110" t="s">
        <v>230</v>
      </c>
    </row>
    <row r="101" spans="2:15" s="33" customFormat="1" ht="137.25" customHeight="1">
      <c r="B101" s="34" t="s">
        <v>161</v>
      </c>
      <c r="C101" s="76" t="s">
        <v>223</v>
      </c>
      <c r="D101" s="76">
        <f t="shared" si="14"/>
        <v>34112.3</v>
      </c>
      <c r="E101" s="76">
        <v>22238.6</v>
      </c>
      <c r="F101" s="52">
        <v>1400</v>
      </c>
      <c r="G101" s="52">
        <v>10473.7</v>
      </c>
      <c r="H101" s="52">
        <v>0</v>
      </c>
      <c r="I101" s="76" t="s">
        <v>189</v>
      </c>
      <c r="J101" s="76">
        <f t="shared" si="13"/>
        <v>27644.3</v>
      </c>
      <c r="K101" s="76">
        <v>23995.6</v>
      </c>
      <c r="L101" s="76">
        <v>0</v>
      </c>
      <c r="M101" s="76">
        <v>3648.7</v>
      </c>
      <c r="N101" s="52">
        <v>0</v>
      </c>
      <c r="O101" s="110" t="s">
        <v>309</v>
      </c>
    </row>
    <row r="102" spans="2:15" s="33" customFormat="1" ht="180" customHeight="1">
      <c r="B102" s="34" t="s">
        <v>162</v>
      </c>
      <c r="C102" s="76" t="s">
        <v>223</v>
      </c>
      <c r="D102" s="52">
        <f t="shared" si="14"/>
        <v>513870</v>
      </c>
      <c r="E102" s="52">
        <v>1150.4</v>
      </c>
      <c r="F102" s="52">
        <v>158505</v>
      </c>
      <c r="G102" s="52">
        <v>354214.6</v>
      </c>
      <c r="H102" s="52">
        <v>0</v>
      </c>
      <c r="I102" s="76" t="s">
        <v>198</v>
      </c>
      <c r="J102" s="104">
        <f t="shared" si="13"/>
        <v>1352351.63</v>
      </c>
      <c r="K102" s="104">
        <v>18074.78</v>
      </c>
      <c r="L102" s="104">
        <v>437021.4</v>
      </c>
      <c r="M102" s="104">
        <v>897255.45</v>
      </c>
      <c r="N102" s="52">
        <v>0</v>
      </c>
      <c r="O102" s="112" t="s">
        <v>321</v>
      </c>
    </row>
    <row r="103" spans="2:15" s="33" customFormat="1" ht="209.25" customHeight="1">
      <c r="B103" s="111" t="s">
        <v>163</v>
      </c>
      <c r="C103" s="74" t="s">
        <v>223</v>
      </c>
      <c r="D103" s="113">
        <f t="shared" si="14"/>
        <v>0</v>
      </c>
      <c r="E103" s="113">
        <v>0</v>
      </c>
      <c r="F103" s="113">
        <v>0</v>
      </c>
      <c r="G103" s="113">
        <v>0</v>
      </c>
      <c r="H103" s="113">
        <v>0</v>
      </c>
      <c r="I103" s="74" t="s">
        <v>199</v>
      </c>
      <c r="J103" s="114">
        <f t="shared" si="13"/>
        <v>2103.84</v>
      </c>
      <c r="K103" s="74">
        <v>113.212</v>
      </c>
      <c r="L103" s="74">
        <v>1316.431</v>
      </c>
      <c r="M103" s="74">
        <v>323.557</v>
      </c>
      <c r="N103" s="113">
        <v>350.64</v>
      </c>
      <c r="O103" s="34" t="s">
        <v>313</v>
      </c>
    </row>
    <row r="104" spans="2:34" s="108" customFormat="1" ht="135" customHeight="1">
      <c r="B104" s="34" t="s">
        <v>164</v>
      </c>
      <c r="C104" s="76" t="s">
        <v>223</v>
      </c>
      <c r="D104" s="104">
        <f t="shared" si="14"/>
        <v>302664.9</v>
      </c>
      <c r="E104" s="104">
        <v>41314.9</v>
      </c>
      <c r="F104" s="104">
        <v>0</v>
      </c>
      <c r="G104" s="104">
        <v>261350</v>
      </c>
      <c r="H104" s="104">
        <v>0</v>
      </c>
      <c r="I104" s="107" t="s">
        <v>189</v>
      </c>
      <c r="J104" s="76">
        <f t="shared" si="13"/>
        <v>317870.89999999997</v>
      </c>
      <c r="K104" s="76">
        <v>56184.6</v>
      </c>
      <c r="L104" s="52">
        <v>0</v>
      </c>
      <c r="M104" s="76">
        <v>261686.3</v>
      </c>
      <c r="N104" s="52">
        <v>0</v>
      </c>
      <c r="O104" s="34" t="s">
        <v>231</v>
      </c>
      <c r="T104" s="35"/>
      <c r="U104" s="109"/>
      <c r="V104" s="109"/>
      <c r="W104" s="109"/>
      <c r="X104" s="109"/>
      <c r="Y104" s="109"/>
      <c r="Z104" s="109"/>
      <c r="AA104" s="109"/>
      <c r="AB104" s="109"/>
      <c r="AC104" s="109"/>
      <c r="AD104" s="109"/>
      <c r="AE104" s="109"/>
      <c r="AF104" s="109"/>
      <c r="AG104" s="109"/>
      <c r="AH104" s="109"/>
    </row>
    <row r="105" spans="2:15" s="33" customFormat="1" ht="204" customHeight="1">
      <c r="B105" s="34" t="s">
        <v>165</v>
      </c>
      <c r="C105" s="76" t="s">
        <v>223</v>
      </c>
      <c r="D105" s="76">
        <f t="shared" si="14"/>
        <v>123818.4</v>
      </c>
      <c r="E105" s="52">
        <v>41095.9</v>
      </c>
      <c r="F105" s="52">
        <v>7538</v>
      </c>
      <c r="G105" s="52">
        <v>75184.5</v>
      </c>
      <c r="H105" s="52">
        <v>0</v>
      </c>
      <c r="I105" s="76" t="s">
        <v>200</v>
      </c>
      <c r="J105" s="76">
        <f t="shared" si="13"/>
        <v>70244.6</v>
      </c>
      <c r="K105" s="76">
        <v>35738.5</v>
      </c>
      <c r="L105" s="76">
        <v>7844.3</v>
      </c>
      <c r="M105" s="76">
        <v>26661.8</v>
      </c>
      <c r="N105" s="76">
        <v>0</v>
      </c>
      <c r="O105" s="110" t="s">
        <v>310</v>
      </c>
    </row>
    <row r="106" spans="2:15" s="33" customFormat="1" ht="133.5" customHeight="1">
      <c r="B106" s="34" t="s">
        <v>166</v>
      </c>
      <c r="C106" s="76" t="s">
        <v>223</v>
      </c>
      <c r="D106" s="76">
        <f t="shared" si="14"/>
        <v>903.4</v>
      </c>
      <c r="E106" s="52">
        <v>0</v>
      </c>
      <c r="F106" s="52">
        <v>0</v>
      </c>
      <c r="G106" s="52">
        <v>553.4</v>
      </c>
      <c r="H106" s="52">
        <v>350</v>
      </c>
      <c r="I106" s="76" t="s">
        <v>201</v>
      </c>
      <c r="J106" s="76">
        <f t="shared" si="13"/>
        <v>1203.4</v>
      </c>
      <c r="K106" s="52">
        <v>0</v>
      </c>
      <c r="L106" s="52">
        <v>0</v>
      </c>
      <c r="M106" s="76">
        <v>553.4</v>
      </c>
      <c r="N106" s="76">
        <v>650</v>
      </c>
      <c r="O106" s="110" t="s">
        <v>266</v>
      </c>
    </row>
    <row r="107" spans="2:15" s="33" customFormat="1" ht="375" customHeight="1">
      <c r="B107" s="34" t="s">
        <v>167</v>
      </c>
      <c r="C107" s="76" t="s">
        <v>223</v>
      </c>
      <c r="D107" s="52">
        <f t="shared" si="14"/>
        <v>761.5</v>
      </c>
      <c r="E107" s="52">
        <v>0</v>
      </c>
      <c r="F107" s="52">
        <v>0</v>
      </c>
      <c r="G107" s="52">
        <v>761.5</v>
      </c>
      <c r="H107" s="52">
        <v>0</v>
      </c>
      <c r="I107" s="74" t="s">
        <v>202</v>
      </c>
      <c r="J107" s="76">
        <f aca="true" t="shared" si="15" ref="J107:J112">K107+L107+M107+N107</f>
        <v>761.5</v>
      </c>
      <c r="K107" s="52">
        <v>0</v>
      </c>
      <c r="L107" s="52">
        <v>0</v>
      </c>
      <c r="M107" s="76">
        <v>761.5</v>
      </c>
      <c r="N107" s="52">
        <v>0</v>
      </c>
      <c r="O107" s="111" t="s">
        <v>315</v>
      </c>
    </row>
    <row r="108" spans="2:15" s="33" customFormat="1" ht="96" customHeight="1">
      <c r="B108" s="34" t="s">
        <v>168</v>
      </c>
      <c r="C108" s="76" t="s">
        <v>223</v>
      </c>
      <c r="D108" s="52">
        <f t="shared" si="14"/>
        <v>23626.300000000003</v>
      </c>
      <c r="E108" s="52">
        <v>6917.5</v>
      </c>
      <c r="F108" s="52">
        <v>69.4</v>
      </c>
      <c r="G108" s="52">
        <v>16639.4</v>
      </c>
      <c r="H108" s="52">
        <v>0</v>
      </c>
      <c r="I108" s="83" t="s">
        <v>203</v>
      </c>
      <c r="J108" s="76">
        <f t="shared" si="15"/>
        <v>23553.5</v>
      </c>
      <c r="K108" s="76">
        <v>6917.5</v>
      </c>
      <c r="L108" s="76">
        <v>31.3</v>
      </c>
      <c r="M108" s="76">
        <v>16604.7</v>
      </c>
      <c r="N108" s="76">
        <v>0</v>
      </c>
      <c r="O108" s="34" t="s">
        <v>265</v>
      </c>
    </row>
    <row r="109" spans="2:15" s="33" customFormat="1" ht="291" customHeight="1">
      <c r="B109" s="34" t="s">
        <v>169</v>
      </c>
      <c r="C109" s="76" t="s">
        <v>223</v>
      </c>
      <c r="D109" s="76">
        <f t="shared" si="14"/>
        <v>1860.9</v>
      </c>
      <c r="E109" s="76">
        <v>1860.9</v>
      </c>
      <c r="F109" s="52">
        <v>0</v>
      </c>
      <c r="G109" s="52">
        <v>0</v>
      </c>
      <c r="H109" s="52">
        <v>0</v>
      </c>
      <c r="I109" s="84"/>
      <c r="J109" s="76">
        <f t="shared" si="15"/>
        <v>1608.65</v>
      </c>
      <c r="K109" s="76">
        <v>1608.65</v>
      </c>
      <c r="L109" s="52">
        <v>0</v>
      </c>
      <c r="M109" s="52">
        <v>0</v>
      </c>
      <c r="N109" s="52">
        <v>0</v>
      </c>
      <c r="O109" s="106" t="s">
        <v>263</v>
      </c>
    </row>
    <row r="110" spans="2:15" s="33" customFormat="1" ht="161.25" customHeight="1">
      <c r="B110" s="34" t="s">
        <v>170</v>
      </c>
      <c r="C110" s="76" t="s">
        <v>223</v>
      </c>
      <c r="D110" s="76">
        <f t="shared" si="14"/>
        <v>368.8</v>
      </c>
      <c r="E110" s="76">
        <v>368.8</v>
      </c>
      <c r="F110" s="52">
        <v>0</v>
      </c>
      <c r="G110" s="52">
        <v>0</v>
      </c>
      <c r="H110" s="52">
        <v>0</v>
      </c>
      <c r="I110" s="85"/>
      <c r="J110" s="52">
        <f t="shared" si="15"/>
        <v>373.8</v>
      </c>
      <c r="K110" s="76">
        <v>338.8</v>
      </c>
      <c r="L110" s="52">
        <v>0</v>
      </c>
      <c r="M110" s="52">
        <v>35</v>
      </c>
      <c r="N110" s="52">
        <v>0</v>
      </c>
      <c r="O110" s="34" t="s">
        <v>264</v>
      </c>
    </row>
    <row r="111" spans="2:15" s="33" customFormat="1" ht="174" customHeight="1">
      <c r="B111" s="34" t="s">
        <v>318</v>
      </c>
      <c r="C111" s="76" t="s">
        <v>223</v>
      </c>
      <c r="D111" s="76">
        <f t="shared" si="14"/>
        <v>5642.8</v>
      </c>
      <c r="E111" s="76">
        <v>5535.8</v>
      </c>
      <c r="F111" s="65">
        <v>0</v>
      </c>
      <c r="G111" s="65">
        <v>0</v>
      </c>
      <c r="H111" s="65">
        <v>107</v>
      </c>
      <c r="I111" s="76" t="s">
        <v>204</v>
      </c>
      <c r="J111" s="52">
        <f t="shared" si="15"/>
        <v>6564.1</v>
      </c>
      <c r="K111" s="76">
        <v>6432.1</v>
      </c>
      <c r="L111" s="105">
        <v>0</v>
      </c>
      <c r="M111" s="105">
        <v>0</v>
      </c>
      <c r="N111" s="105">
        <v>132</v>
      </c>
      <c r="O111" s="34" t="s">
        <v>304</v>
      </c>
    </row>
    <row r="112" spans="2:15" s="33" customFormat="1" ht="317.25" customHeight="1">
      <c r="B112" s="34" t="s">
        <v>319</v>
      </c>
      <c r="C112" s="76" t="s">
        <v>223</v>
      </c>
      <c r="D112" s="76">
        <f t="shared" si="14"/>
        <v>33554.2</v>
      </c>
      <c r="E112" s="76">
        <v>14128.5</v>
      </c>
      <c r="F112" s="65">
        <v>0</v>
      </c>
      <c r="G112" s="65">
        <v>18417.7</v>
      </c>
      <c r="H112" s="65">
        <v>1008</v>
      </c>
      <c r="I112" s="76" t="s">
        <v>205</v>
      </c>
      <c r="J112" s="105">
        <f t="shared" si="15"/>
        <v>30609.8</v>
      </c>
      <c r="K112" s="105">
        <v>18686.8</v>
      </c>
      <c r="L112" s="105">
        <v>4078</v>
      </c>
      <c r="M112" s="105">
        <v>7737</v>
      </c>
      <c r="N112" s="105">
        <v>108</v>
      </c>
      <c r="O112" s="34" t="s">
        <v>320</v>
      </c>
    </row>
    <row r="113" ht="18" customHeight="1">
      <c r="B113" s="103" t="s">
        <v>317</v>
      </c>
    </row>
  </sheetData>
  <sheetProtection/>
  <mergeCells count="52">
    <mergeCell ref="O95:O96"/>
    <mergeCell ref="N95:N96"/>
    <mergeCell ref="F95:F96"/>
    <mergeCell ref="B51:O51"/>
    <mergeCell ref="I108:I110"/>
    <mergeCell ref="B33:O33"/>
    <mergeCell ref="B39:O39"/>
    <mergeCell ref="B98:O98"/>
    <mergeCell ref="B68:O68"/>
    <mergeCell ref="I70:I76"/>
    <mergeCell ref="I86:I89"/>
    <mergeCell ref="B84:O84"/>
    <mergeCell ref="C95:C96"/>
    <mergeCell ref="B78:O78"/>
    <mergeCell ref="L95:L96"/>
    <mergeCell ref="I35:I38"/>
    <mergeCell ref="B23:O23"/>
    <mergeCell ref="B83:O83"/>
    <mergeCell ref="I41:I43"/>
    <mergeCell ref="I53:I59"/>
    <mergeCell ref="J95:J96"/>
    <mergeCell ref="K95:K96"/>
    <mergeCell ref="D5:D6"/>
    <mergeCell ref="I5:I6"/>
    <mergeCell ref="C5:C6"/>
    <mergeCell ref="I90:I92"/>
    <mergeCell ref="I93:I97"/>
    <mergeCell ref="H95:H96"/>
    <mergeCell ref="B9:O9"/>
    <mergeCell ref="B50:O50"/>
    <mergeCell ref="I48:I49"/>
    <mergeCell ref="B46:O46"/>
    <mergeCell ref="I26:I32"/>
    <mergeCell ref="M95:M96"/>
    <mergeCell ref="B16:O16"/>
    <mergeCell ref="I18:I22"/>
    <mergeCell ref="B95:B96"/>
    <mergeCell ref="G95:G96"/>
    <mergeCell ref="D95:D96"/>
    <mergeCell ref="B77:O77"/>
    <mergeCell ref="B61:O61"/>
    <mergeCell ref="E95:E96"/>
    <mergeCell ref="B3:O3"/>
    <mergeCell ref="O5:O6"/>
    <mergeCell ref="J4:O4"/>
    <mergeCell ref="E5:H5"/>
    <mergeCell ref="J5:J6"/>
    <mergeCell ref="I11:I15"/>
    <mergeCell ref="B4:B6"/>
    <mergeCell ref="C4:I4"/>
    <mergeCell ref="K5:N5"/>
    <mergeCell ref="B8:O8"/>
  </mergeCells>
  <printOptions horizontalCentered="1"/>
  <pageMargins left="0.18" right="0.17" top="0.17" bottom="0.17" header="0.17" footer="0.17"/>
  <pageSetup fitToHeight="0"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1:AB79"/>
  <sheetViews>
    <sheetView view="pageBreakPreview" zoomScale="90" zoomScaleSheetLayoutView="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J49" sqref="J49"/>
    </sheetView>
  </sheetViews>
  <sheetFormatPr defaultColWidth="9.140625" defaultRowHeight="12.75"/>
  <cols>
    <col min="1" max="1" width="36.00390625" style="2" customWidth="1"/>
    <col min="2" max="2" width="8.8515625" style="2" customWidth="1"/>
    <col min="3" max="3" width="9.57421875" style="2" customWidth="1"/>
    <col min="4" max="4" width="11.7109375" style="2" customWidth="1"/>
    <col min="5" max="5" width="9.421875" style="2" customWidth="1"/>
    <col min="6" max="6" width="11.00390625" style="2" customWidth="1"/>
    <col min="7" max="7" width="9.28125" style="2" customWidth="1"/>
    <col min="8" max="8" width="11.00390625" style="14" customWidth="1"/>
    <col min="9" max="9" width="10.140625" style="2" customWidth="1"/>
    <col min="10" max="10" width="11.00390625" style="2" customWidth="1"/>
    <col min="11" max="11" width="11.140625" style="3" customWidth="1"/>
    <col min="12" max="20" width="13.00390625" style="2" customWidth="1"/>
    <col min="21" max="22" width="14.421875" style="2" customWidth="1"/>
    <col min="23" max="23" width="37.8515625" style="2" customWidth="1"/>
    <col min="24" max="16384" width="9.140625" style="2" customWidth="1"/>
  </cols>
  <sheetData>
    <row r="1" ht="12.75">
      <c r="W1" s="4" t="s">
        <v>18</v>
      </c>
    </row>
    <row r="2" spans="1:23" ht="12.75">
      <c r="A2" s="96" t="s">
        <v>210</v>
      </c>
      <c r="B2" s="96"/>
      <c r="C2" s="96"/>
      <c r="D2" s="96"/>
      <c r="E2" s="96"/>
      <c r="F2" s="96"/>
      <c r="G2" s="96"/>
      <c r="H2" s="96"/>
      <c r="I2" s="96"/>
      <c r="J2" s="96"/>
      <c r="K2" s="96"/>
      <c r="L2" s="96"/>
      <c r="M2" s="96"/>
      <c r="N2" s="96"/>
      <c r="O2" s="96"/>
      <c r="P2" s="96"/>
      <c r="Q2" s="96"/>
      <c r="R2" s="96"/>
      <c r="S2" s="96"/>
      <c r="T2" s="96"/>
      <c r="U2" s="96"/>
      <c r="V2" s="96"/>
      <c r="W2" s="96"/>
    </row>
    <row r="3" spans="1:23" ht="27" customHeight="1">
      <c r="A3" s="91" t="s">
        <v>11</v>
      </c>
      <c r="B3" s="91" t="s">
        <v>12</v>
      </c>
      <c r="C3" s="92" t="s">
        <v>211</v>
      </c>
      <c r="D3" s="93"/>
      <c r="E3" s="92" t="s">
        <v>212</v>
      </c>
      <c r="F3" s="93"/>
      <c r="G3" s="92" t="s">
        <v>213</v>
      </c>
      <c r="H3" s="93"/>
      <c r="I3" s="92" t="s">
        <v>214</v>
      </c>
      <c r="J3" s="93"/>
      <c r="K3" s="95" t="s">
        <v>215</v>
      </c>
      <c r="L3" s="95"/>
      <c r="M3" s="95" t="s">
        <v>217</v>
      </c>
      <c r="N3" s="95"/>
      <c r="O3" s="95" t="s">
        <v>218</v>
      </c>
      <c r="P3" s="95"/>
      <c r="Q3" s="95" t="s">
        <v>219</v>
      </c>
      <c r="R3" s="95"/>
      <c r="S3" s="95" t="s">
        <v>220</v>
      </c>
      <c r="T3" s="95"/>
      <c r="U3" s="95" t="s">
        <v>221</v>
      </c>
      <c r="V3" s="95"/>
      <c r="W3" s="94" t="s">
        <v>13</v>
      </c>
    </row>
    <row r="4" spans="1:23" ht="12" customHeight="1">
      <c r="A4" s="91"/>
      <c r="B4" s="91"/>
      <c r="C4" s="91" t="s">
        <v>14</v>
      </c>
      <c r="D4" s="91" t="s">
        <v>15</v>
      </c>
      <c r="E4" s="91" t="s">
        <v>14</v>
      </c>
      <c r="F4" s="91" t="s">
        <v>15</v>
      </c>
      <c r="G4" s="91" t="s">
        <v>14</v>
      </c>
      <c r="H4" s="94" t="s">
        <v>15</v>
      </c>
      <c r="I4" s="91" t="s">
        <v>14</v>
      </c>
      <c r="J4" s="91" t="s">
        <v>15</v>
      </c>
      <c r="K4" s="91" t="s">
        <v>14</v>
      </c>
      <c r="L4" s="91" t="s">
        <v>15</v>
      </c>
      <c r="M4" s="95"/>
      <c r="N4" s="95"/>
      <c r="O4" s="95"/>
      <c r="P4" s="95"/>
      <c r="Q4" s="95"/>
      <c r="R4" s="95"/>
      <c r="S4" s="95"/>
      <c r="T4" s="95"/>
      <c r="U4" s="95"/>
      <c r="V4" s="95"/>
      <c r="W4" s="94"/>
    </row>
    <row r="5" spans="1:23" ht="12.75">
      <c r="A5" s="91"/>
      <c r="B5" s="91"/>
      <c r="C5" s="91"/>
      <c r="D5" s="91"/>
      <c r="E5" s="91"/>
      <c r="F5" s="91"/>
      <c r="G5" s="91"/>
      <c r="H5" s="94"/>
      <c r="I5" s="91"/>
      <c r="J5" s="91"/>
      <c r="K5" s="91"/>
      <c r="L5" s="91"/>
      <c r="M5" s="22" t="s">
        <v>16</v>
      </c>
      <c r="N5" s="22" t="s">
        <v>17</v>
      </c>
      <c r="O5" s="22" t="s">
        <v>16</v>
      </c>
      <c r="P5" s="22" t="s">
        <v>17</v>
      </c>
      <c r="Q5" s="22" t="s">
        <v>16</v>
      </c>
      <c r="R5" s="22" t="s">
        <v>17</v>
      </c>
      <c r="S5" s="22" t="s">
        <v>16</v>
      </c>
      <c r="T5" s="22" t="s">
        <v>17</v>
      </c>
      <c r="U5" s="1" t="s">
        <v>16</v>
      </c>
      <c r="V5" s="1" t="s">
        <v>17</v>
      </c>
      <c r="W5" s="94"/>
    </row>
    <row r="6" spans="1:23" s="54" customFormat="1" ht="15.75">
      <c r="A6" s="97" t="s">
        <v>235</v>
      </c>
      <c r="B6" s="97"/>
      <c r="C6" s="97"/>
      <c r="D6" s="97"/>
      <c r="E6" s="97"/>
      <c r="F6" s="97"/>
      <c r="G6" s="97"/>
      <c r="H6" s="97"/>
      <c r="I6" s="97"/>
      <c r="J6" s="97"/>
      <c r="K6" s="97"/>
      <c r="L6" s="97"/>
      <c r="M6" s="97"/>
      <c r="N6" s="97"/>
      <c r="O6" s="97"/>
      <c r="P6" s="97"/>
      <c r="Q6" s="97"/>
      <c r="R6" s="97"/>
      <c r="S6" s="97"/>
      <c r="T6" s="97"/>
      <c r="U6" s="97"/>
      <c r="V6" s="97"/>
      <c r="W6" s="97"/>
    </row>
    <row r="7" spans="1:23" s="55" customFormat="1" ht="12.75">
      <c r="A7" s="98" t="s">
        <v>171</v>
      </c>
      <c r="B7" s="98"/>
      <c r="C7" s="98"/>
      <c r="D7" s="98"/>
      <c r="E7" s="98"/>
      <c r="F7" s="98"/>
      <c r="G7" s="98"/>
      <c r="H7" s="98"/>
      <c r="I7" s="98"/>
      <c r="J7" s="98"/>
      <c r="K7" s="98"/>
      <c r="L7" s="98"/>
      <c r="M7" s="98"/>
      <c r="N7" s="98"/>
      <c r="O7" s="98"/>
      <c r="P7" s="98"/>
      <c r="Q7" s="98"/>
      <c r="R7" s="98"/>
      <c r="S7" s="98"/>
      <c r="T7" s="98"/>
      <c r="U7" s="98"/>
      <c r="V7" s="98"/>
      <c r="W7" s="98"/>
    </row>
    <row r="8" spans="1:23" s="14" customFormat="1" ht="38.25">
      <c r="A8" s="10" t="s">
        <v>21</v>
      </c>
      <c r="B8" s="9" t="s">
        <v>22</v>
      </c>
      <c r="C8" s="21">
        <v>6012</v>
      </c>
      <c r="D8" s="21">
        <v>7468</v>
      </c>
      <c r="E8" s="21">
        <v>4417</v>
      </c>
      <c r="F8" s="21">
        <v>3110</v>
      </c>
      <c r="G8" s="21">
        <v>5262</v>
      </c>
      <c r="H8" s="73">
        <v>5262</v>
      </c>
      <c r="I8" s="21">
        <v>5322</v>
      </c>
      <c r="J8" s="21">
        <v>6180</v>
      </c>
      <c r="K8" s="11">
        <v>5394</v>
      </c>
      <c r="L8" s="11">
        <v>4289</v>
      </c>
      <c r="M8" s="11">
        <f>D8-C8</f>
        <v>1456</v>
      </c>
      <c r="N8" s="12">
        <f>D8/C8*100</f>
        <v>124.21823020625415</v>
      </c>
      <c r="O8" s="11">
        <f>F8-E8</f>
        <v>-1307</v>
      </c>
      <c r="P8" s="12">
        <f>F8/E8*100</f>
        <v>70.40978039393254</v>
      </c>
      <c r="Q8" s="11">
        <f>H8-G8</f>
        <v>0</v>
      </c>
      <c r="R8" s="12">
        <f>H8/G8*100</f>
        <v>100</v>
      </c>
      <c r="S8" s="11">
        <f>J8-I8</f>
        <v>858</v>
      </c>
      <c r="T8" s="12">
        <f>J8/I8*100</f>
        <v>116.12175873731681</v>
      </c>
      <c r="U8" s="11">
        <f>L8-K8</f>
        <v>-1105</v>
      </c>
      <c r="V8" s="12">
        <f>L8/K8*100</f>
        <v>79.51427512050427</v>
      </c>
      <c r="W8" s="13"/>
    </row>
    <row r="9" spans="1:23" s="55" customFormat="1" ht="12.75">
      <c r="A9" s="98" t="s">
        <v>172</v>
      </c>
      <c r="B9" s="98"/>
      <c r="C9" s="98"/>
      <c r="D9" s="98"/>
      <c r="E9" s="98"/>
      <c r="F9" s="98"/>
      <c r="G9" s="98"/>
      <c r="H9" s="98"/>
      <c r="I9" s="98"/>
      <c r="J9" s="98"/>
      <c r="K9" s="98"/>
      <c r="L9" s="98"/>
      <c r="M9" s="98"/>
      <c r="N9" s="98"/>
      <c r="O9" s="98"/>
      <c r="P9" s="98"/>
      <c r="Q9" s="98"/>
      <c r="R9" s="98"/>
      <c r="S9" s="98"/>
      <c r="T9" s="98"/>
      <c r="U9" s="98"/>
      <c r="V9" s="98"/>
      <c r="W9" s="98"/>
    </row>
    <row r="10" spans="1:23" s="14" customFormat="1" ht="25.5">
      <c r="A10" s="10" t="s">
        <v>23</v>
      </c>
      <c r="B10" s="11" t="s">
        <v>24</v>
      </c>
      <c r="C10" s="11">
        <v>17</v>
      </c>
      <c r="D10" s="11">
        <v>17</v>
      </c>
      <c r="E10" s="11">
        <v>19</v>
      </c>
      <c r="F10" s="11">
        <v>19</v>
      </c>
      <c r="G10" s="11">
        <v>16</v>
      </c>
      <c r="H10" s="11">
        <v>16</v>
      </c>
      <c r="I10" s="11">
        <v>16</v>
      </c>
      <c r="J10" s="11">
        <v>13</v>
      </c>
      <c r="K10" s="11">
        <v>16</v>
      </c>
      <c r="L10" s="68">
        <v>19</v>
      </c>
      <c r="M10" s="12">
        <f>D10-C10</f>
        <v>0</v>
      </c>
      <c r="N10" s="12">
        <f>D10/C10*100</f>
        <v>100</v>
      </c>
      <c r="O10" s="68">
        <f>F10-E10</f>
        <v>0</v>
      </c>
      <c r="P10" s="12">
        <f>F10/E10*100</f>
        <v>100</v>
      </c>
      <c r="Q10" s="12">
        <f>H10-G10</f>
        <v>0</v>
      </c>
      <c r="R10" s="68">
        <f>H10/G10*100</f>
        <v>100</v>
      </c>
      <c r="S10" s="12">
        <f>J10-I10</f>
        <v>-3</v>
      </c>
      <c r="T10" s="12">
        <f>J10/I10*100</f>
        <v>81.25</v>
      </c>
      <c r="U10" s="68">
        <f>L10-K10</f>
        <v>3</v>
      </c>
      <c r="V10" s="12">
        <f>L10/K10*100</f>
        <v>118.75</v>
      </c>
      <c r="W10" s="13"/>
    </row>
    <row r="11" spans="1:25" s="14" customFormat="1" ht="25.5">
      <c r="A11" s="10" t="s">
        <v>25</v>
      </c>
      <c r="B11" s="11" t="s">
        <v>24</v>
      </c>
      <c r="C11" s="11">
        <v>18</v>
      </c>
      <c r="D11" s="11">
        <v>18</v>
      </c>
      <c r="E11" s="11">
        <v>19</v>
      </c>
      <c r="F11" s="11">
        <v>19</v>
      </c>
      <c r="G11" s="11">
        <v>16</v>
      </c>
      <c r="H11" s="11">
        <v>16</v>
      </c>
      <c r="I11" s="11">
        <v>16</v>
      </c>
      <c r="J11" s="11">
        <v>17</v>
      </c>
      <c r="K11" s="11">
        <v>16</v>
      </c>
      <c r="L11" s="68">
        <v>20</v>
      </c>
      <c r="M11" s="12">
        <f>D11-C11</f>
        <v>0</v>
      </c>
      <c r="N11" s="12">
        <f>D11/C11*100</f>
        <v>100</v>
      </c>
      <c r="O11" s="68">
        <f>F11-E11</f>
        <v>0</v>
      </c>
      <c r="P11" s="12">
        <f>F11/E11*100</f>
        <v>100</v>
      </c>
      <c r="Q11" s="12">
        <f>H11-G11</f>
        <v>0</v>
      </c>
      <c r="R11" s="68">
        <f>H11/G11*100</f>
        <v>100</v>
      </c>
      <c r="S11" s="12">
        <f>J11-I11</f>
        <v>1</v>
      </c>
      <c r="T11" s="12">
        <f>J11/I11*100</f>
        <v>106.25</v>
      </c>
      <c r="U11" s="68">
        <f>L11-K11</f>
        <v>4</v>
      </c>
      <c r="V11" s="12">
        <f>L11/K11*100</f>
        <v>125</v>
      </c>
      <c r="W11" s="13"/>
      <c r="Y11" s="15" t="s">
        <v>216</v>
      </c>
    </row>
    <row r="12" spans="1:23" s="14" customFormat="1" ht="25.5">
      <c r="A12" s="10" t="s">
        <v>26</v>
      </c>
      <c r="B12" s="11" t="s">
        <v>27</v>
      </c>
      <c r="C12" s="11">
        <v>73368</v>
      </c>
      <c r="D12" s="11">
        <v>73368</v>
      </c>
      <c r="E12" s="11">
        <v>73778</v>
      </c>
      <c r="F12" s="11">
        <v>62022</v>
      </c>
      <c r="G12" s="11">
        <v>73978</v>
      </c>
      <c r="H12" s="11">
        <v>60002</v>
      </c>
      <c r="I12" s="11">
        <v>74278</v>
      </c>
      <c r="J12" s="11">
        <v>55504</v>
      </c>
      <c r="K12" s="11">
        <v>74278</v>
      </c>
      <c r="L12" s="68">
        <v>55504</v>
      </c>
      <c r="M12" s="12">
        <f>D12-C12</f>
        <v>0</v>
      </c>
      <c r="N12" s="12">
        <f>D12/C12*100</f>
        <v>100</v>
      </c>
      <c r="O12" s="12">
        <f>F12-E12</f>
        <v>-11756</v>
      </c>
      <c r="P12" s="12">
        <f>F12/E12*100</f>
        <v>84.06571064544987</v>
      </c>
      <c r="Q12" s="12">
        <f>H12-G12</f>
        <v>-13976</v>
      </c>
      <c r="R12" s="12">
        <f>H12/G12*100</f>
        <v>81.10789694233421</v>
      </c>
      <c r="S12" s="12">
        <f>J12-I12</f>
        <v>-18774</v>
      </c>
      <c r="T12" s="12">
        <f>J12/I12*100</f>
        <v>74.72468294784458</v>
      </c>
      <c r="U12" s="68">
        <f>L12-K12</f>
        <v>-18774</v>
      </c>
      <c r="V12" s="12">
        <f>L12/K12*100</f>
        <v>74.72468294784458</v>
      </c>
      <c r="W12" s="13"/>
    </row>
    <row r="13" spans="1:23" s="14" customFormat="1" ht="25.5">
      <c r="A13" s="10" t="s">
        <v>28</v>
      </c>
      <c r="B13" s="11" t="s">
        <v>27</v>
      </c>
      <c r="C13" s="11">
        <v>95555</v>
      </c>
      <c r="D13" s="11">
        <v>97955</v>
      </c>
      <c r="E13" s="11">
        <v>95555</v>
      </c>
      <c r="F13" s="11">
        <v>100629</v>
      </c>
      <c r="G13" s="11">
        <v>95555</v>
      </c>
      <c r="H13" s="11">
        <v>97270</v>
      </c>
      <c r="I13" s="11">
        <v>95555</v>
      </c>
      <c r="J13" s="11">
        <v>93085</v>
      </c>
      <c r="K13" s="11">
        <v>95555</v>
      </c>
      <c r="L13" s="68">
        <v>91928</v>
      </c>
      <c r="M13" s="12">
        <f>D13-C13</f>
        <v>2400</v>
      </c>
      <c r="N13" s="12">
        <f>D13/C13*100</f>
        <v>102.51164250954947</v>
      </c>
      <c r="O13" s="12">
        <f>F13-E13</f>
        <v>5074</v>
      </c>
      <c r="P13" s="12">
        <f>F13/E13*100</f>
        <v>105.3100308722725</v>
      </c>
      <c r="Q13" s="12">
        <f>H13-G13</f>
        <v>1715</v>
      </c>
      <c r="R13" s="12">
        <f>H13/G13*100</f>
        <v>101.79477787661557</v>
      </c>
      <c r="S13" s="12">
        <f>J13-I13</f>
        <v>-2470</v>
      </c>
      <c r="T13" s="12">
        <f>J13/I13*100</f>
        <v>97.41510125058866</v>
      </c>
      <c r="U13" s="68">
        <f>L13-K13</f>
        <v>-3627</v>
      </c>
      <c r="V13" s="12">
        <f>L13/K13*100</f>
        <v>96.20428025744336</v>
      </c>
      <c r="W13" s="13"/>
    </row>
    <row r="14" spans="1:23" s="14" customFormat="1" ht="25.5">
      <c r="A14" s="10" t="s">
        <v>29</v>
      </c>
      <c r="B14" s="11" t="s">
        <v>17</v>
      </c>
      <c r="C14" s="11">
        <v>76.8</v>
      </c>
      <c r="D14" s="11">
        <v>74.3</v>
      </c>
      <c r="E14" s="11">
        <v>77.2</v>
      </c>
      <c r="F14" s="11">
        <v>61.6</v>
      </c>
      <c r="G14" s="11">
        <v>77.4</v>
      </c>
      <c r="H14" s="11">
        <v>61.7</v>
      </c>
      <c r="I14" s="11">
        <v>77.7</v>
      </c>
      <c r="J14" s="11">
        <v>59.6</v>
      </c>
      <c r="K14" s="11">
        <v>77.7</v>
      </c>
      <c r="L14" s="12">
        <v>60.4</v>
      </c>
      <c r="M14" s="12">
        <f>D14-C14</f>
        <v>-2.5</v>
      </c>
      <c r="N14" s="12">
        <f>D14/C14*100</f>
        <v>96.74479166666666</v>
      </c>
      <c r="O14" s="12">
        <v>-15.6</v>
      </c>
      <c r="P14" s="12">
        <f>F14/E14*100</f>
        <v>79.79274611398964</v>
      </c>
      <c r="Q14" s="69">
        <f>H14-G14</f>
        <v>-15.700000000000003</v>
      </c>
      <c r="R14" s="12">
        <f>H14/G14*100</f>
        <v>79.7157622739018</v>
      </c>
      <c r="S14" s="12">
        <f>J14-I14</f>
        <v>-18.1</v>
      </c>
      <c r="T14" s="12">
        <f>J14/I14*100</f>
        <v>76.7052767052767</v>
      </c>
      <c r="U14" s="68">
        <f>L14-K14</f>
        <v>-17.300000000000004</v>
      </c>
      <c r="V14" s="12">
        <f>L14/K14*100</f>
        <v>77.73487773487773</v>
      </c>
      <c r="W14" s="13"/>
    </row>
    <row r="15" spans="1:23" s="55" customFormat="1" ht="12.75">
      <c r="A15" s="98" t="s">
        <v>173</v>
      </c>
      <c r="B15" s="98"/>
      <c r="C15" s="98"/>
      <c r="D15" s="98"/>
      <c r="E15" s="98"/>
      <c r="F15" s="98"/>
      <c r="G15" s="98"/>
      <c r="H15" s="98"/>
      <c r="I15" s="98"/>
      <c r="J15" s="98"/>
      <c r="K15" s="98"/>
      <c r="L15" s="98"/>
      <c r="M15" s="98"/>
      <c r="N15" s="98"/>
      <c r="O15" s="98"/>
      <c r="P15" s="98"/>
      <c r="Q15" s="98"/>
      <c r="R15" s="98"/>
      <c r="S15" s="98"/>
      <c r="T15" s="98"/>
      <c r="U15" s="98"/>
      <c r="V15" s="98"/>
      <c r="W15" s="98"/>
    </row>
    <row r="16" spans="1:23" s="14" customFormat="1" ht="40.5" customHeight="1">
      <c r="A16" s="10" t="s">
        <v>30</v>
      </c>
      <c r="B16" s="9" t="s">
        <v>31</v>
      </c>
      <c r="C16" s="21">
        <v>350.2</v>
      </c>
      <c r="D16" s="70">
        <v>351</v>
      </c>
      <c r="E16" s="21">
        <v>310.5</v>
      </c>
      <c r="F16" s="21">
        <v>333.3</v>
      </c>
      <c r="G16" s="21">
        <v>328.3</v>
      </c>
      <c r="H16" s="73">
        <v>328.3</v>
      </c>
      <c r="I16" s="21">
        <v>328.5</v>
      </c>
      <c r="J16" s="21">
        <v>360</v>
      </c>
      <c r="K16" s="9">
        <v>328.7</v>
      </c>
      <c r="L16" s="7">
        <v>233</v>
      </c>
      <c r="M16" s="7">
        <f>D16-C16</f>
        <v>0.8000000000000114</v>
      </c>
      <c r="N16" s="7">
        <f>D16/C16*100</f>
        <v>100.22844089091947</v>
      </c>
      <c r="O16" s="7">
        <f>F16-E16</f>
        <v>22.80000000000001</v>
      </c>
      <c r="P16" s="7">
        <f>F16/E16*100</f>
        <v>107.34299516908212</v>
      </c>
      <c r="Q16" s="7">
        <f>H16-G16</f>
        <v>0</v>
      </c>
      <c r="R16" s="7">
        <f>H16/G16*100</f>
        <v>100</v>
      </c>
      <c r="S16" s="7">
        <f>J16-I16</f>
        <v>31.5</v>
      </c>
      <c r="T16" s="7">
        <f>J16/I16*100</f>
        <v>109.58904109589041</v>
      </c>
      <c r="U16" s="7">
        <f>L16-K16</f>
        <v>-95.69999999999999</v>
      </c>
      <c r="V16" s="7">
        <f>L16/K16*100</f>
        <v>70.88530574992394</v>
      </c>
      <c r="W16" s="13"/>
    </row>
    <row r="17" spans="1:23" s="14" customFormat="1" ht="51">
      <c r="A17" s="10" t="s">
        <v>32</v>
      </c>
      <c r="B17" s="9" t="s">
        <v>17</v>
      </c>
      <c r="C17" s="21">
        <v>31.9</v>
      </c>
      <c r="D17" s="21">
        <v>22.3</v>
      </c>
      <c r="E17" s="21">
        <v>32.5</v>
      </c>
      <c r="F17" s="21">
        <v>23</v>
      </c>
      <c r="G17" s="21">
        <v>34.8</v>
      </c>
      <c r="H17" s="73">
        <v>34.8</v>
      </c>
      <c r="I17" s="7">
        <v>35</v>
      </c>
      <c r="J17" s="21">
        <v>35.4</v>
      </c>
      <c r="K17" s="9">
        <v>35.5</v>
      </c>
      <c r="L17" s="73">
        <v>32.2</v>
      </c>
      <c r="M17" s="21">
        <f>D17-C17</f>
        <v>-9.599999999999998</v>
      </c>
      <c r="N17" s="7">
        <f>D17/C17*100</f>
        <v>69.90595611285268</v>
      </c>
      <c r="O17" s="21">
        <f>F17-E17</f>
        <v>-9.5</v>
      </c>
      <c r="P17" s="7">
        <f>F17/E17*100</f>
        <v>70.76923076923077</v>
      </c>
      <c r="Q17" s="21">
        <f>H17-G17</f>
        <v>0</v>
      </c>
      <c r="R17" s="21">
        <f>H17/G17*100</f>
        <v>100</v>
      </c>
      <c r="S17" s="7">
        <f>J17-I17</f>
        <v>0.3999999999999986</v>
      </c>
      <c r="T17" s="7">
        <f>J17/I17*100</f>
        <v>101.14285714285714</v>
      </c>
      <c r="U17" s="9">
        <f>L17-K17</f>
        <v>-3.299999999999997</v>
      </c>
      <c r="V17" s="7">
        <f>L17/K17*100</f>
        <v>90.70422535211269</v>
      </c>
      <c r="W17" s="10"/>
    </row>
    <row r="18" spans="1:28" s="14" customFormat="1" ht="38.25">
      <c r="A18" s="10" t="s">
        <v>33</v>
      </c>
      <c r="B18" s="9" t="s">
        <v>17</v>
      </c>
      <c r="C18" s="7">
        <v>42</v>
      </c>
      <c r="D18" s="21">
        <v>36.1</v>
      </c>
      <c r="E18" s="21">
        <v>41.6</v>
      </c>
      <c r="F18" s="21">
        <v>41.8</v>
      </c>
      <c r="G18" s="21">
        <v>46.5</v>
      </c>
      <c r="H18" s="73">
        <v>46.5</v>
      </c>
      <c r="I18" s="7">
        <v>47</v>
      </c>
      <c r="J18" s="21">
        <v>44.5</v>
      </c>
      <c r="K18" s="9">
        <v>47.5</v>
      </c>
      <c r="L18" s="73">
        <v>48</v>
      </c>
      <c r="M18" s="7">
        <f>D18-C18</f>
        <v>-5.899999999999999</v>
      </c>
      <c r="N18" s="7">
        <f>D18/C18*100</f>
        <v>85.95238095238096</v>
      </c>
      <c r="O18" s="21">
        <f>F18-E18</f>
        <v>0.19999999999999574</v>
      </c>
      <c r="P18" s="7">
        <f>F18/E18*100</f>
        <v>100.48076923076923</v>
      </c>
      <c r="Q18" s="21">
        <f>H18-G18</f>
        <v>0</v>
      </c>
      <c r="R18" s="21">
        <f>H18/G18*100</f>
        <v>100</v>
      </c>
      <c r="S18" s="7">
        <f>J18-I18</f>
        <v>-2.5</v>
      </c>
      <c r="T18" s="7">
        <f>J18/I18*100</f>
        <v>94.68085106382979</v>
      </c>
      <c r="U18" s="9">
        <f>L18-K18</f>
        <v>0.5</v>
      </c>
      <c r="V18" s="7">
        <f>L18/K18*100</f>
        <v>101.05263157894737</v>
      </c>
      <c r="W18" s="18"/>
      <c r="AB18" s="15"/>
    </row>
    <row r="19" spans="1:23" s="14" customFormat="1" ht="25.5">
      <c r="A19" s="10" t="s">
        <v>34</v>
      </c>
      <c r="B19" s="9" t="s">
        <v>22</v>
      </c>
      <c r="C19" s="21">
        <v>9971</v>
      </c>
      <c r="D19" s="21">
        <v>9971</v>
      </c>
      <c r="E19" s="21">
        <v>10341</v>
      </c>
      <c r="F19" s="21">
        <v>10341</v>
      </c>
      <c r="G19" s="21">
        <v>10631</v>
      </c>
      <c r="H19" s="73">
        <v>10631</v>
      </c>
      <c r="I19" s="21">
        <v>10922</v>
      </c>
      <c r="J19" s="21">
        <v>11060</v>
      </c>
      <c r="K19" s="9">
        <v>11145</v>
      </c>
      <c r="L19" s="73">
        <v>11503</v>
      </c>
      <c r="M19" s="21">
        <f>D19-C19</f>
        <v>0</v>
      </c>
      <c r="N19" s="7">
        <f>D19/C19*100</f>
        <v>100</v>
      </c>
      <c r="O19" s="21">
        <f>F19-E19</f>
        <v>0</v>
      </c>
      <c r="P19" s="7">
        <f>F19/E19*100</f>
        <v>100</v>
      </c>
      <c r="Q19" s="21">
        <f>H19-G19</f>
        <v>0</v>
      </c>
      <c r="R19" s="21">
        <f>H19/G19*100</f>
        <v>100</v>
      </c>
      <c r="S19" s="21">
        <f>J19-I19</f>
        <v>138</v>
      </c>
      <c r="T19" s="7">
        <f>J19/I19*100</f>
        <v>101.2635048525911</v>
      </c>
      <c r="U19" s="9">
        <f>L19-K19</f>
        <v>358</v>
      </c>
      <c r="V19" s="7">
        <f>L19/K19*100</f>
        <v>103.21220278151637</v>
      </c>
      <c r="W19" s="13"/>
    </row>
    <row r="20" spans="1:23" s="55" customFormat="1" ht="12.75">
      <c r="A20" s="98" t="s">
        <v>174</v>
      </c>
      <c r="B20" s="98"/>
      <c r="C20" s="98"/>
      <c r="D20" s="98"/>
      <c r="E20" s="98"/>
      <c r="F20" s="98"/>
      <c r="G20" s="98"/>
      <c r="H20" s="98"/>
      <c r="I20" s="98"/>
      <c r="J20" s="98"/>
      <c r="K20" s="98"/>
      <c r="L20" s="98"/>
      <c r="M20" s="98"/>
      <c r="N20" s="98"/>
      <c r="O20" s="98"/>
      <c r="P20" s="98"/>
      <c r="Q20" s="98"/>
      <c r="R20" s="98"/>
      <c r="S20" s="98"/>
      <c r="T20" s="98"/>
      <c r="U20" s="98"/>
      <c r="V20" s="98"/>
      <c r="W20" s="98"/>
    </row>
    <row r="21" spans="1:23" s="14" customFormat="1" ht="38.25">
      <c r="A21" s="10" t="s">
        <v>35</v>
      </c>
      <c r="B21" s="9" t="s">
        <v>36</v>
      </c>
      <c r="C21" s="7">
        <v>18</v>
      </c>
      <c r="D21" s="7">
        <v>18</v>
      </c>
      <c r="E21" s="7">
        <v>18.9</v>
      </c>
      <c r="F21" s="7">
        <v>18.9</v>
      </c>
      <c r="G21" s="7">
        <v>20.1</v>
      </c>
      <c r="H21" s="7">
        <v>20.1</v>
      </c>
      <c r="I21" s="7">
        <v>20.9</v>
      </c>
      <c r="J21" s="7">
        <v>17.8</v>
      </c>
      <c r="K21" s="7">
        <v>21.6</v>
      </c>
      <c r="L21" s="58">
        <v>20.8</v>
      </c>
      <c r="M21" s="58">
        <f>D21-C21</f>
        <v>0</v>
      </c>
      <c r="N21" s="16">
        <f>D21/C21*100</f>
        <v>100</v>
      </c>
      <c r="O21" s="58">
        <f>F21-E21</f>
        <v>0</v>
      </c>
      <c r="P21" s="16">
        <f>F21/E21*100</f>
        <v>100</v>
      </c>
      <c r="Q21" s="58">
        <f>H21-G21</f>
        <v>0</v>
      </c>
      <c r="R21" s="16">
        <f>H21/G21*100</f>
        <v>100</v>
      </c>
      <c r="S21" s="58">
        <f>J21-I21</f>
        <v>-3.099999999999998</v>
      </c>
      <c r="T21" s="58">
        <f>J21/I21*100</f>
        <v>85.16746411483254</v>
      </c>
      <c r="U21" s="7">
        <f>L21-K21</f>
        <v>-0.8000000000000007</v>
      </c>
      <c r="V21" s="7">
        <f>L21/K21*100</f>
        <v>96.29629629629629</v>
      </c>
      <c r="W21" s="18"/>
    </row>
    <row r="22" spans="1:25" s="14" customFormat="1" ht="12.75">
      <c r="A22" s="10" t="s">
        <v>37</v>
      </c>
      <c r="B22" s="9" t="s">
        <v>36</v>
      </c>
      <c r="C22" s="56">
        <v>1.086</v>
      </c>
      <c r="D22" s="57">
        <v>1.86</v>
      </c>
      <c r="E22" s="56">
        <v>2.172</v>
      </c>
      <c r="F22" s="56">
        <v>2.172</v>
      </c>
      <c r="G22" s="56">
        <v>1.304</v>
      </c>
      <c r="H22" s="56">
        <v>1.304</v>
      </c>
      <c r="I22" s="56">
        <v>1.426</v>
      </c>
      <c r="J22" s="56">
        <v>1.766</v>
      </c>
      <c r="K22" s="56">
        <v>1.458</v>
      </c>
      <c r="L22" s="59">
        <v>1.54</v>
      </c>
      <c r="M22" s="59">
        <f>D22-C22</f>
        <v>0.774</v>
      </c>
      <c r="N22" s="58">
        <f>D22/C22*100</f>
        <v>171.2707182320442</v>
      </c>
      <c r="O22" s="59">
        <f>F22-E22</f>
        <v>0</v>
      </c>
      <c r="P22" s="16">
        <f>F22/E22*100</f>
        <v>100</v>
      </c>
      <c r="Q22" s="58">
        <f>H22-G22</f>
        <v>0</v>
      </c>
      <c r="R22" s="16">
        <f>H22/G22*100</f>
        <v>100</v>
      </c>
      <c r="S22" s="59">
        <f>J22-I22</f>
        <v>0.3400000000000001</v>
      </c>
      <c r="T22" s="58">
        <f>J22/I22*100</f>
        <v>123.8429172510519</v>
      </c>
      <c r="U22" s="56">
        <f>L22-K22</f>
        <v>0.08200000000000007</v>
      </c>
      <c r="V22" s="7">
        <f>L22/K22*100</f>
        <v>105.6241426611797</v>
      </c>
      <c r="W22" s="10"/>
      <c r="Y22" s="15" t="s">
        <v>316</v>
      </c>
    </row>
    <row r="23" spans="1:23" s="55" customFormat="1" ht="12.75">
      <c r="A23" s="98" t="s">
        <v>175</v>
      </c>
      <c r="B23" s="98"/>
      <c r="C23" s="98"/>
      <c r="D23" s="98"/>
      <c r="E23" s="98"/>
      <c r="F23" s="98"/>
      <c r="G23" s="98"/>
      <c r="H23" s="98"/>
      <c r="I23" s="98"/>
      <c r="J23" s="98"/>
      <c r="K23" s="98"/>
      <c r="L23" s="98"/>
      <c r="M23" s="98"/>
      <c r="N23" s="98"/>
      <c r="O23" s="98"/>
      <c r="P23" s="98"/>
      <c r="Q23" s="98"/>
      <c r="R23" s="98"/>
      <c r="S23" s="98"/>
      <c r="T23" s="98"/>
      <c r="U23" s="98"/>
      <c r="V23" s="98"/>
      <c r="W23" s="98"/>
    </row>
    <row r="24" spans="1:23" ht="38.25">
      <c r="A24" s="5" t="s">
        <v>38</v>
      </c>
      <c r="B24" s="1" t="s">
        <v>24</v>
      </c>
      <c r="C24" s="22">
        <v>14</v>
      </c>
      <c r="D24" s="22">
        <v>20</v>
      </c>
      <c r="E24" s="22">
        <v>15</v>
      </c>
      <c r="F24" s="22">
        <v>27</v>
      </c>
      <c r="G24" s="22">
        <v>16</v>
      </c>
      <c r="H24" s="73">
        <v>80</v>
      </c>
      <c r="I24" s="22">
        <v>17</v>
      </c>
      <c r="J24" s="22">
        <v>85</v>
      </c>
      <c r="K24" s="1">
        <v>18</v>
      </c>
      <c r="L24" s="11">
        <v>97</v>
      </c>
      <c r="M24" s="11">
        <f>D24-C24</f>
        <v>6</v>
      </c>
      <c r="N24" s="12">
        <f>D24/C24*100</f>
        <v>142.85714285714286</v>
      </c>
      <c r="O24" s="11">
        <f>F24-E24</f>
        <v>12</v>
      </c>
      <c r="P24" s="11">
        <f>F24/E24*100</f>
        <v>180</v>
      </c>
      <c r="Q24" s="11">
        <f>H24-G24</f>
        <v>64</v>
      </c>
      <c r="R24" s="11">
        <f>H24/G24*100</f>
        <v>500</v>
      </c>
      <c r="S24" s="11">
        <f>J24-I24</f>
        <v>68</v>
      </c>
      <c r="T24" s="11">
        <f>J24/I24*100</f>
        <v>500</v>
      </c>
      <c r="U24" s="6">
        <f>L24-K24</f>
        <v>79</v>
      </c>
      <c r="V24" s="7">
        <f>L24/K24*100</f>
        <v>538.8888888888889</v>
      </c>
      <c r="W24" s="8"/>
    </row>
    <row r="25" spans="1:23" ht="12.75">
      <c r="A25" s="5" t="s">
        <v>39</v>
      </c>
      <c r="B25" s="1" t="s">
        <v>24</v>
      </c>
      <c r="C25" s="22">
        <v>14</v>
      </c>
      <c r="D25" s="22">
        <v>18</v>
      </c>
      <c r="E25" s="22">
        <v>15</v>
      </c>
      <c r="F25" s="22">
        <v>27</v>
      </c>
      <c r="G25" s="22">
        <v>16</v>
      </c>
      <c r="H25" s="73">
        <v>80</v>
      </c>
      <c r="I25" s="22">
        <v>17</v>
      </c>
      <c r="J25" s="22">
        <v>85</v>
      </c>
      <c r="K25" s="1">
        <v>18</v>
      </c>
      <c r="L25" s="11">
        <v>97</v>
      </c>
      <c r="M25" s="11">
        <f>D25-C25</f>
        <v>4</v>
      </c>
      <c r="N25" s="12">
        <f>D25/C25*100</f>
        <v>128.57142857142858</v>
      </c>
      <c r="O25" s="11">
        <f>F25-E25</f>
        <v>12</v>
      </c>
      <c r="P25" s="11">
        <f>F25/E25*100</f>
        <v>180</v>
      </c>
      <c r="Q25" s="11">
        <f>H25-G25</f>
        <v>64</v>
      </c>
      <c r="R25" s="11">
        <f>H25/G25*100</f>
        <v>500</v>
      </c>
      <c r="S25" s="11">
        <f>J25-I25</f>
        <v>68</v>
      </c>
      <c r="T25" s="11">
        <f>J25/I25*100</f>
        <v>500</v>
      </c>
      <c r="U25" s="6">
        <f>L25-K25</f>
        <v>79</v>
      </c>
      <c r="V25" s="7">
        <f>L25/K25*100</f>
        <v>538.8888888888889</v>
      </c>
      <c r="W25" s="8"/>
    </row>
    <row r="26" spans="1:23" s="55" customFormat="1" ht="12.75">
      <c r="A26" s="98" t="s">
        <v>176</v>
      </c>
      <c r="B26" s="98"/>
      <c r="C26" s="98"/>
      <c r="D26" s="98"/>
      <c r="E26" s="98"/>
      <c r="F26" s="98"/>
      <c r="G26" s="98"/>
      <c r="H26" s="98"/>
      <c r="I26" s="98"/>
      <c r="J26" s="98"/>
      <c r="K26" s="98"/>
      <c r="L26" s="98"/>
      <c r="M26" s="98"/>
      <c r="N26" s="98"/>
      <c r="O26" s="98"/>
      <c r="P26" s="98"/>
      <c r="Q26" s="98"/>
      <c r="R26" s="98"/>
      <c r="S26" s="98"/>
      <c r="T26" s="98"/>
      <c r="U26" s="98"/>
      <c r="V26" s="98"/>
      <c r="W26" s="98"/>
    </row>
    <row r="27" spans="1:23" s="14" customFormat="1" ht="25.5">
      <c r="A27" s="10" t="s">
        <v>40</v>
      </c>
      <c r="B27" s="9" t="s">
        <v>22</v>
      </c>
      <c r="C27" s="21">
        <v>40755</v>
      </c>
      <c r="D27" s="21">
        <v>41784</v>
      </c>
      <c r="E27" s="21">
        <v>44050</v>
      </c>
      <c r="F27" s="21">
        <v>43409</v>
      </c>
      <c r="G27" s="21">
        <v>47476</v>
      </c>
      <c r="H27" s="73">
        <v>50249</v>
      </c>
      <c r="I27" s="21">
        <v>50600</v>
      </c>
      <c r="J27" s="21">
        <v>54507</v>
      </c>
      <c r="K27" s="9">
        <v>50900</v>
      </c>
      <c r="L27" s="9">
        <v>55673</v>
      </c>
      <c r="M27" s="21">
        <f aca="true" t="shared" si="0" ref="M27:M33">D27-C27</f>
        <v>1029</v>
      </c>
      <c r="N27" s="7">
        <f aca="true" t="shared" si="1" ref="N27:N33">D27/C27*100</f>
        <v>102.52484357747515</v>
      </c>
      <c r="O27" s="21">
        <f aca="true" t="shared" si="2" ref="O27:O33">F27-E27</f>
        <v>-641</v>
      </c>
      <c r="P27" s="7">
        <f aca="true" t="shared" si="3" ref="P27:P33">F27/E27*100</f>
        <v>98.54483541430193</v>
      </c>
      <c r="Q27" s="21">
        <f aca="true" t="shared" si="4" ref="Q27:Q33">H27-G27</f>
        <v>2773</v>
      </c>
      <c r="R27" s="7">
        <f aca="true" t="shared" si="5" ref="R27:R33">H27/G27*100</f>
        <v>105.84084590108687</v>
      </c>
      <c r="S27" s="21">
        <f aca="true" t="shared" si="6" ref="S27:S33">J27-I27</f>
        <v>3907</v>
      </c>
      <c r="T27" s="7">
        <f aca="true" t="shared" si="7" ref="T27:T33">J27/I27*100</f>
        <v>107.7213438735178</v>
      </c>
      <c r="U27" s="9">
        <f aca="true" t="shared" si="8" ref="U27:U33">L27-K27</f>
        <v>4773</v>
      </c>
      <c r="V27" s="7">
        <f aca="true" t="shared" si="9" ref="V27:V33">L27/K27*100</f>
        <v>109.37721021611002</v>
      </c>
      <c r="W27" s="13"/>
    </row>
    <row r="28" spans="1:23" s="14" customFormat="1" ht="25.5">
      <c r="A28" s="10" t="s">
        <v>41</v>
      </c>
      <c r="B28" s="9" t="s">
        <v>22</v>
      </c>
      <c r="C28" s="21">
        <v>2486</v>
      </c>
      <c r="D28" s="21">
        <v>2659</v>
      </c>
      <c r="E28" s="21">
        <v>2570</v>
      </c>
      <c r="F28" s="21">
        <v>2699</v>
      </c>
      <c r="G28" s="21">
        <v>2638</v>
      </c>
      <c r="H28" s="73">
        <v>3279</v>
      </c>
      <c r="I28" s="21">
        <v>2689</v>
      </c>
      <c r="J28" s="21">
        <v>3229</v>
      </c>
      <c r="K28" s="9">
        <v>2800</v>
      </c>
      <c r="L28" s="9">
        <v>3636</v>
      </c>
      <c r="M28" s="21">
        <f t="shared" si="0"/>
        <v>173</v>
      </c>
      <c r="N28" s="7">
        <f t="shared" si="1"/>
        <v>106.95897023330652</v>
      </c>
      <c r="O28" s="21">
        <f t="shared" si="2"/>
        <v>129</v>
      </c>
      <c r="P28" s="7">
        <f t="shared" si="3"/>
        <v>105.01945525291829</v>
      </c>
      <c r="Q28" s="21">
        <f t="shared" si="4"/>
        <v>641</v>
      </c>
      <c r="R28" s="7">
        <f t="shared" si="5"/>
        <v>124.29871114480666</v>
      </c>
      <c r="S28" s="21">
        <f t="shared" si="6"/>
        <v>540</v>
      </c>
      <c r="T28" s="7">
        <f t="shared" si="7"/>
        <v>120.08181480104128</v>
      </c>
      <c r="U28" s="9">
        <f t="shared" si="8"/>
        <v>836</v>
      </c>
      <c r="V28" s="7">
        <f t="shared" si="9"/>
        <v>129.85714285714286</v>
      </c>
      <c r="W28" s="13"/>
    </row>
    <row r="29" spans="1:23" s="14" customFormat="1" ht="25.5">
      <c r="A29" s="10" t="s">
        <v>42</v>
      </c>
      <c r="B29" s="9" t="s">
        <v>22</v>
      </c>
      <c r="C29" s="21">
        <v>6663</v>
      </c>
      <c r="D29" s="21">
        <v>8317</v>
      </c>
      <c r="E29" s="21">
        <v>7035</v>
      </c>
      <c r="F29" s="21">
        <v>8242</v>
      </c>
      <c r="G29" s="21">
        <v>7366</v>
      </c>
      <c r="H29" s="73">
        <v>8209</v>
      </c>
      <c r="I29" s="21">
        <v>7655</v>
      </c>
      <c r="J29" s="21">
        <v>8195</v>
      </c>
      <c r="K29" s="9">
        <v>8000</v>
      </c>
      <c r="L29" s="9">
        <v>8600</v>
      </c>
      <c r="M29" s="21">
        <f t="shared" si="0"/>
        <v>1654</v>
      </c>
      <c r="N29" s="7">
        <f t="shared" si="1"/>
        <v>124.82365300915504</v>
      </c>
      <c r="O29" s="21">
        <f t="shared" si="2"/>
        <v>1207</v>
      </c>
      <c r="P29" s="7">
        <f t="shared" si="3"/>
        <v>117.15707178393745</v>
      </c>
      <c r="Q29" s="21">
        <f t="shared" si="4"/>
        <v>843</v>
      </c>
      <c r="R29" s="7">
        <f t="shared" si="5"/>
        <v>111.44447461308715</v>
      </c>
      <c r="S29" s="21">
        <f t="shared" si="6"/>
        <v>540</v>
      </c>
      <c r="T29" s="7">
        <f t="shared" si="7"/>
        <v>107.0542129327237</v>
      </c>
      <c r="U29" s="9">
        <f t="shared" si="8"/>
        <v>600</v>
      </c>
      <c r="V29" s="7">
        <f t="shared" si="9"/>
        <v>107.5</v>
      </c>
      <c r="W29" s="13"/>
    </row>
    <row r="30" spans="1:23" s="14" customFormat="1" ht="25.5">
      <c r="A30" s="10" t="s">
        <v>43</v>
      </c>
      <c r="B30" s="9" t="s">
        <v>22</v>
      </c>
      <c r="C30" s="21">
        <v>936</v>
      </c>
      <c r="D30" s="21">
        <v>1076</v>
      </c>
      <c r="E30" s="21">
        <v>988</v>
      </c>
      <c r="F30" s="21">
        <v>1120</v>
      </c>
      <c r="G30" s="21">
        <v>1034</v>
      </c>
      <c r="H30" s="73">
        <v>1058</v>
      </c>
      <c r="I30" s="21">
        <v>1075</v>
      </c>
      <c r="J30" s="21">
        <v>1086</v>
      </c>
      <c r="K30" s="9">
        <v>1200</v>
      </c>
      <c r="L30" s="9">
        <v>1396</v>
      </c>
      <c r="M30" s="21">
        <f t="shared" si="0"/>
        <v>140</v>
      </c>
      <c r="N30" s="7">
        <f t="shared" si="1"/>
        <v>114.95726495726495</v>
      </c>
      <c r="O30" s="21">
        <f t="shared" si="2"/>
        <v>132</v>
      </c>
      <c r="P30" s="7">
        <f t="shared" si="3"/>
        <v>113.36032388663968</v>
      </c>
      <c r="Q30" s="21">
        <f t="shared" si="4"/>
        <v>24</v>
      </c>
      <c r="R30" s="7">
        <f t="shared" si="5"/>
        <v>102.32108317214701</v>
      </c>
      <c r="S30" s="21">
        <f t="shared" si="6"/>
        <v>11</v>
      </c>
      <c r="T30" s="7">
        <f t="shared" si="7"/>
        <v>101.02325581395348</v>
      </c>
      <c r="U30" s="9">
        <f t="shared" si="8"/>
        <v>196</v>
      </c>
      <c r="V30" s="7">
        <f t="shared" si="9"/>
        <v>116.33333333333333</v>
      </c>
      <c r="W30" s="13"/>
    </row>
    <row r="31" spans="1:23" s="14" customFormat="1" ht="25.5">
      <c r="A31" s="10" t="s">
        <v>44</v>
      </c>
      <c r="B31" s="100" t="s">
        <v>177</v>
      </c>
      <c r="C31" s="21">
        <v>428.6</v>
      </c>
      <c r="D31" s="21">
        <v>426.6</v>
      </c>
      <c r="E31" s="21">
        <v>446.1</v>
      </c>
      <c r="F31" s="21">
        <v>440.2</v>
      </c>
      <c r="G31" s="21">
        <v>462.6</v>
      </c>
      <c r="H31" s="73">
        <v>471.5</v>
      </c>
      <c r="I31" s="21">
        <v>478.8</v>
      </c>
      <c r="J31" s="21">
        <v>536.8</v>
      </c>
      <c r="K31" s="9">
        <v>481.7</v>
      </c>
      <c r="L31" s="9">
        <v>583.6</v>
      </c>
      <c r="M31" s="21">
        <f t="shared" si="0"/>
        <v>-2</v>
      </c>
      <c r="N31" s="7">
        <f t="shared" si="1"/>
        <v>99.53336444237051</v>
      </c>
      <c r="O31" s="21">
        <f t="shared" si="2"/>
        <v>-5.900000000000034</v>
      </c>
      <c r="P31" s="7">
        <f t="shared" si="3"/>
        <v>98.67742658596727</v>
      </c>
      <c r="Q31" s="21">
        <f t="shared" si="4"/>
        <v>8.899999999999977</v>
      </c>
      <c r="R31" s="7">
        <f t="shared" si="5"/>
        <v>101.92390834414181</v>
      </c>
      <c r="S31" s="21">
        <f t="shared" si="6"/>
        <v>57.99999999999994</v>
      </c>
      <c r="T31" s="7">
        <f t="shared" si="7"/>
        <v>112.11361737677525</v>
      </c>
      <c r="U31" s="9">
        <f t="shared" si="8"/>
        <v>101.90000000000003</v>
      </c>
      <c r="V31" s="7">
        <f t="shared" si="9"/>
        <v>121.1542453809425</v>
      </c>
      <c r="W31" s="13"/>
    </row>
    <row r="32" spans="1:23" s="14" customFormat="1" ht="15.75" customHeight="1">
      <c r="A32" s="10" t="s">
        <v>45</v>
      </c>
      <c r="B32" s="101"/>
      <c r="C32" s="21">
        <v>242.8</v>
      </c>
      <c r="D32" s="21">
        <v>186.2</v>
      </c>
      <c r="E32" s="21">
        <v>242.8</v>
      </c>
      <c r="F32" s="21">
        <v>191.7</v>
      </c>
      <c r="G32" s="21">
        <v>242.8</v>
      </c>
      <c r="H32" s="73">
        <v>201.9</v>
      </c>
      <c r="I32" s="21">
        <v>242.8</v>
      </c>
      <c r="J32" s="21">
        <v>252.3</v>
      </c>
      <c r="K32" s="9">
        <v>244.3</v>
      </c>
      <c r="L32" s="9">
        <v>308.3</v>
      </c>
      <c r="M32" s="21">
        <f t="shared" si="0"/>
        <v>-56.60000000000002</v>
      </c>
      <c r="N32" s="7">
        <f t="shared" si="1"/>
        <v>76.68863261943986</v>
      </c>
      <c r="O32" s="21">
        <f t="shared" si="2"/>
        <v>-51.10000000000002</v>
      </c>
      <c r="P32" s="7">
        <f t="shared" si="3"/>
        <v>78.95387149917626</v>
      </c>
      <c r="Q32" s="21">
        <f t="shared" si="4"/>
        <v>-40.900000000000006</v>
      </c>
      <c r="R32" s="7">
        <f t="shared" si="5"/>
        <v>83.15485996705107</v>
      </c>
      <c r="S32" s="21">
        <f t="shared" si="6"/>
        <v>9.5</v>
      </c>
      <c r="T32" s="7">
        <f t="shared" si="7"/>
        <v>103.91268533772653</v>
      </c>
      <c r="U32" s="9">
        <f t="shared" si="8"/>
        <v>64</v>
      </c>
      <c r="V32" s="7">
        <f t="shared" si="9"/>
        <v>126.19729840360212</v>
      </c>
      <c r="W32" s="13"/>
    </row>
    <row r="33" spans="1:23" s="14" customFormat="1" ht="16.5" customHeight="1">
      <c r="A33" s="10" t="s">
        <v>46</v>
      </c>
      <c r="B33" s="102"/>
      <c r="C33" s="21">
        <v>185.8</v>
      </c>
      <c r="D33" s="21">
        <v>240.4</v>
      </c>
      <c r="E33" s="21">
        <v>203.3</v>
      </c>
      <c r="F33" s="21">
        <v>250.5</v>
      </c>
      <c r="G33" s="21">
        <v>219.8</v>
      </c>
      <c r="H33" s="73">
        <v>269.6</v>
      </c>
      <c r="I33" s="7">
        <v>236</v>
      </c>
      <c r="J33" s="21">
        <v>284.5</v>
      </c>
      <c r="K33" s="9">
        <v>237.4</v>
      </c>
      <c r="L33" s="9">
        <v>275.3</v>
      </c>
      <c r="M33" s="21">
        <f t="shared" si="0"/>
        <v>54.599999999999994</v>
      </c>
      <c r="N33" s="7">
        <f t="shared" si="1"/>
        <v>129.3864370290635</v>
      </c>
      <c r="O33" s="21">
        <f t="shared" si="2"/>
        <v>47.19999999999999</v>
      </c>
      <c r="P33" s="7">
        <f t="shared" si="3"/>
        <v>123.21692080668963</v>
      </c>
      <c r="Q33" s="21">
        <f t="shared" si="4"/>
        <v>49.80000000000001</v>
      </c>
      <c r="R33" s="7">
        <f t="shared" si="5"/>
        <v>122.65696087352138</v>
      </c>
      <c r="S33" s="7">
        <f t="shared" si="6"/>
        <v>48.5</v>
      </c>
      <c r="T33" s="7">
        <f t="shared" si="7"/>
        <v>120.55084745762711</v>
      </c>
      <c r="U33" s="9">
        <f t="shared" si="8"/>
        <v>37.900000000000006</v>
      </c>
      <c r="V33" s="7">
        <f t="shared" si="9"/>
        <v>115.96461668070768</v>
      </c>
      <c r="W33" s="13"/>
    </row>
    <row r="34" spans="1:23" s="54" customFormat="1" ht="12.75">
      <c r="A34" s="99" t="s">
        <v>234</v>
      </c>
      <c r="B34" s="99"/>
      <c r="C34" s="99"/>
      <c r="D34" s="99"/>
      <c r="E34" s="99"/>
      <c r="F34" s="99"/>
      <c r="G34" s="99"/>
      <c r="H34" s="99"/>
      <c r="I34" s="99"/>
      <c r="J34" s="99"/>
      <c r="K34" s="99"/>
      <c r="L34" s="99"/>
      <c r="M34" s="99"/>
      <c r="N34" s="99"/>
      <c r="O34" s="99"/>
      <c r="P34" s="99"/>
      <c r="Q34" s="99"/>
      <c r="R34" s="99"/>
      <c r="S34" s="99"/>
      <c r="T34" s="99"/>
      <c r="U34" s="99"/>
      <c r="V34" s="99"/>
      <c r="W34" s="99"/>
    </row>
    <row r="35" spans="1:23" s="55" customFormat="1" ht="15" customHeight="1">
      <c r="A35" s="98" t="s">
        <v>178</v>
      </c>
      <c r="B35" s="98"/>
      <c r="C35" s="98"/>
      <c r="D35" s="98"/>
      <c r="E35" s="98"/>
      <c r="F35" s="98"/>
      <c r="G35" s="98"/>
      <c r="H35" s="98"/>
      <c r="I35" s="98"/>
      <c r="J35" s="98"/>
      <c r="K35" s="98"/>
      <c r="L35" s="98"/>
      <c r="M35" s="98"/>
      <c r="N35" s="98"/>
      <c r="O35" s="98"/>
      <c r="P35" s="98"/>
      <c r="Q35" s="98"/>
      <c r="R35" s="98"/>
      <c r="S35" s="98"/>
      <c r="T35" s="98"/>
      <c r="U35" s="98"/>
      <c r="V35" s="98"/>
      <c r="W35" s="98"/>
    </row>
    <row r="36" spans="1:23" s="14" customFormat="1" ht="38.25">
      <c r="A36" s="10" t="s">
        <v>47</v>
      </c>
      <c r="B36" s="9"/>
      <c r="C36" s="60" t="s">
        <v>238</v>
      </c>
      <c r="D36" s="21" t="s">
        <v>50</v>
      </c>
      <c r="E36" s="21" t="s">
        <v>50</v>
      </c>
      <c r="F36" s="21" t="s">
        <v>50</v>
      </c>
      <c r="G36" s="21" t="s">
        <v>50</v>
      </c>
      <c r="H36" s="73" t="s">
        <v>50</v>
      </c>
      <c r="I36" s="21" t="s">
        <v>50</v>
      </c>
      <c r="J36" s="21" t="s">
        <v>308</v>
      </c>
      <c r="K36" s="9" t="s">
        <v>50</v>
      </c>
      <c r="L36" s="9" t="s">
        <v>50</v>
      </c>
      <c r="M36" s="21"/>
      <c r="N36" s="21"/>
      <c r="O36" s="21"/>
      <c r="P36" s="21"/>
      <c r="Q36" s="21"/>
      <c r="R36" s="21"/>
      <c r="S36" s="21"/>
      <c r="T36" s="21"/>
      <c r="U36" s="9"/>
      <c r="V36" s="7"/>
      <c r="W36" s="13"/>
    </row>
    <row r="37" spans="1:23" s="14" customFormat="1" ht="65.25" customHeight="1">
      <c r="A37" s="10" t="s">
        <v>48</v>
      </c>
      <c r="B37" s="9" t="s">
        <v>17</v>
      </c>
      <c r="C37" s="21">
        <v>62.11</v>
      </c>
      <c r="D37" s="7">
        <v>78</v>
      </c>
      <c r="E37" s="21">
        <v>62.11</v>
      </c>
      <c r="F37" s="21">
        <v>74</v>
      </c>
      <c r="G37" s="21">
        <v>62.1</v>
      </c>
      <c r="H37" s="73">
        <v>76</v>
      </c>
      <c r="I37" s="7">
        <v>62</v>
      </c>
      <c r="J37" s="7">
        <v>62</v>
      </c>
      <c r="K37" s="7">
        <v>71</v>
      </c>
      <c r="L37" s="7">
        <v>69</v>
      </c>
      <c r="M37" s="7">
        <f>D37-C37</f>
        <v>15.89</v>
      </c>
      <c r="N37" s="7">
        <f>D37/C37*100</f>
        <v>125.58364192561584</v>
      </c>
      <c r="O37" s="21">
        <f>F37-E37</f>
        <v>11.89</v>
      </c>
      <c r="P37" s="7">
        <f>F37/E37*100</f>
        <v>119.14345516019964</v>
      </c>
      <c r="Q37" s="21">
        <f>H37-G37</f>
        <v>13.899999999999999</v>
      </c>
      <c r="R37" s="7">
        <f>H37/G37*100</f>
        <v>122.38325281803542</v>
      </c>
      <c r="S37" s="7">
        <f>J37-I37</f>
        <v>0</v>
      </c>
      <c r="T37" s="21">
        <f>J37/I37*100</f>
        <v>100</v>
      </c>
      <c r="U37" s="7">
        <f>L37-K37</f>
        <v>-2</v>
      </c>
      <c r="V37" s="7">
        <f>L37/K37*100</f>
        <v>97.1830985915493</v>
      </c>
      <c r="W37" s="13"/>
    </row>
    <row r="38" spans="1:23" s="14" customFormat="1" ht="102">
      <c r="A38" s="10" t="s">
        <v>49</v>
      </c>
      <c r="B38" s="9" t="s">
        <v>17</v>
      </c>
      <c r="C38" s="21">
        <v>0.3</v>
      </c>
      <c r="D38" s="21">
        <v>0.3</v>
      </c>
      <c r="E38" s="21">
        <v>0.3</v>
      </c>
      <c r="F38" s="21">
        <v>0.3</v>
      </c>
      <c r="G38" s="21">
        <v>0.29</v>
      </c>
      <c r="H38" s="73">
        <v>0.05</v>
      </c>
      <c r="I38" s="21">
        <v>0.28</v>
      </c>
      <c r="J38" s="21">
        <v>0.28</v>
      </c>
      <c r="K38" s="9">
        <v>0.27</v>
      </c>
      <c r="L38" s="57">
        <v>0.05</v>
      </c>
      <c r="M38" s="21">
        <f>D38-C38</f>
        <v>0</v>
      </c>
      <c r="N38" s="21">
        <f>D38/C38*100</f>
        <v>100</v>
      </c>
      <c r="O38" s="21">
        <f>F38-E38</f>
        <v>0</v>
      </c>
      <c r="P38" s="21">
        <f>F38/E38*100</f>
        <v>100</v>
      </c>
      <c r="Q38" s="21">
        <f>H38-G38</f>
        <v>-0.24</v>
      </c>
      <c r="R38" s="7">
        <f>H38/G38*100</f>
        <v>17.24137931034483</v>
      </c>
      <c r="S38" s="21">
        <f>J38-I38</f>
        <v>0</v>
      </c>
      <c r="T38" s="21">
        <f>J38/I38*100</f>
        <v>100</v>
      </c>
      <c r="U38" s="57">
        <f>L38-K38</f>
        <v>-0.22000000000000003</v>
      </c>
      <c r="V38" s="7">
        <f>L38/K38*100</f>
        <v>18.51851851851852</v>
      </c>
      <c r="W38" s="13"/>
    </row>
    <row r="39" spans="1:23" s="55" customFormat="1" ht="28.5" customHeight="1">
      <c r="A39" s="98" t="s">
        <v>179</v>
      </c>
      <c r="B39" s="98"/>
      <c r="C39" s="98"/>
      <c r="D39" s="98"/>
      <c r="E39" s="98"/>
      <c r="F39" s="98"/>
      <c r="G39" s="98"/>
      <c r="H39" s="98"/>
      <c r="I39" s="98"/>
      <c r="J39" s="98"/>
      <c r="K39" s="98"/>
      <c r="L39" s="98"/>
      <c r="M39" s="98"/>
      <c r="N39" s="98"/>
      <c r="O39" s="98"/>
      <c r="P39" s="98"/>
      <c r="Q39" s="98"/>
      <c r="R39" s="98"/>
      <c r="S39" s="98"/>
      <c r="T39" s="98"/>
      <c r="U39" s="98"/>
      <c r="V39" s="98"/>
      <c r="W39" s="98"/>
    </row>
    <row r="40" spans="1:23" s="14" customFormat="1" ht="51" customHeight="1">
      <c r="A40" s="10" t="s">
        <v>51</v>
      </c>
      <c r="B40" s="9" t="s">
        <v>17</v>
      </c>
      <c r="C40" s="21">
        <v>70</v>
      </c>
      <c r="D40" s="21">
        <v>70</v>
      </c>
      <c r="E40" s="21">
        <v>100</v>
      </c>
      <c r="F40" s="21">
        <v>100</v>
      </c>
      <c r="G40" s="21">
        <v>100</v>
      </c>
      <c r="H40" s="73">
        <v>100</v>
      </c>
      <c r="I40" s="21">
        <v>100</v>
      </c>
      <c r="J40" s="21">
        <v>100</v>
      </c>
      <c r="K40" s="9">
        <v>100</v>
      </c>
      <c r="L40" s="71">
        <v>100</v>
      </c>
      <c r="M40" s="21">
        <f>D40-C40</f>
        <v>0</v>
      </c>
      <c r="N40" s="21">
        <f>D40/C40*100</f>
        <v>100</v>
      </c>
      <c r="O40" s="21">
        <f>F40-E40</f>
        <v>0</v>
      </c>
      <c r="P40" s="21">
        <f>F40/E40*100</f>
        <v>100</v>
      </c>
      <c r="Q40" s="21">
        <f>H40-G40</f>
        <v>0</v>
      </c>
      <c r="R40" s="21">
        <f>H40/G40*100</f>
        <v>100</v>
      </c>
      <c r="S40" s="21">
        <f>J40-I40</f>
        <v>0</v>
      </c>
      <c r="T40" s="21">
        <f>J40/I40*100</f>
        <v>100</v>
      </c>
      <c r="U40" s="9">
        <f>L40-K40</f>
        <v>0</v>
      </c>
      <c r="V40" s="7">
        <f>L40/K40*100</f>
        <v>100</v>
      </c>
      <c r="W40" s="13"/>
    </row>
    <row r="41" spans="1:23" s="14" customFormat="1" ht="27" customHeight="1">
      <c r="A41" s="10" t="s">
        <v>52</v>
      </c>
      <c r="B41" s="9"/>
      <c r="C41" s="60" t="s">
        <v>238</v>
      </c>
      <c r="D41" s="60" t="s">
        <v>238</v>
      </c>
      <c r="E41" s="21" t="s">
        <v>50</v>
      </c>
      <c r="F41" s="21" t="s">
        <v>307</v>
      </c>
      <c r="G41" s="21" t="s">
        <v>50</v>
      </c>
      <c r="H41" s="73" t="s">
        <v>50</v>
      </c>
      <c r="I41" s="21" t="s">
        <v>50</v>
      </c>
      <c r="J41" s="21" t="s">
        <v>308</v>
      </c>
      <c r="K41" s="9" t="s">
        <v>50</v>
      </c>
      <c r="L41" s="71" t="s">
        <v>50</v>
      </c>
      <c r="M41" s="21"/>
      <c r="N41" s="21"/>
      <c r="O41" s="21"/>
      <c r="P41" s="21"/>
      <c r="Q41" s="21"/>
      <c r="R41" s="21"/>
      <c r="S41" s="21"/>
      <c r="T41" s="21"/>
      <c r="U41" s="9"/>
      <c r="V41" s="9"/>
      <c r="W41" s="18"/>
    </row>
    <row r="42" spans="1:23" s="14" customFormat="1" ht="38.25">
      <c r="A42" s="10" t="s">
        <v>53</v>
      </c>
      <c r="B42" s="9" t="s">
        <v>24</v>
      </c>
      <c r="C42" s="21">
        <v>9</v>
      </c>
      <c r="D42" s="60" t="s">
        <v>238</v>
      </c>
      <c r="E42" s="21">
        <v>6</v>
      </c>
      <c r="F42" s="60" t="s">
        <v>238</v>
      </c>
      <c r="G42" s="21">
        <v>4</v>
      </c>
      <c r="H42" s="60" t="s">
        <v>238</v>
      </c>
      <c r="I42" s="21">
        <v>3</v>
      </c>
      <c r="J42" s="21">
        <v>2</v>
      </c>
      <c r="K42" s="9">
        <v>2</v>
      </c>
      <c r="L42" s="60" t="s">
        <v>238</v>
      </c>
      <c r="M42" s="21"/>
      <c r="N42" s="21"/>
      <c r="O42" s="21"/>
      <c r="P42" s="21"/>
      <c r="Q42" s="21"/>
      <c r="R42" s="21"/>
      <c r="S42" s="21">
        <f>J42-I42</f>
        <v>-1</v>
      </c>
      <c r="T42" s="7">
        <f>J42/I42*100</f>
        <v>66.66666666666666</v>
      </c>
      <c r="U42" s="9"/>
      <c r="V42" s="7"/>
      <c r="W42" s="18"/>
    </row>
    <row r="43" spans="1:23" s="14" customFormat="1" ht="25.5">
      <c r="A43" s="10" t="s">
        <v>54</v>
      </c>
      <c r="B43" s="9" t="s">
        <v>17</v>
      </c>
      <c r="C43" s="21">
        <v>65</v>
      </c>
      <c r="D43" s="60" t="s">
        <v>238</v>
      </c>
      <c r="E43" s="21">
        <v>60</v>
      </c>
      <c r="F43" s="60" t="s">
        <v>238</v>
      </c>
      <c r="G43" s="21">
        <v>55</v>
      </c>
      <c r="H43" s="60" t="s">
        <v>238</v>
      </c>
      <c r="I43" s="21">
        <v>50</v>
      </c>
      <c r="J43" s="21">
        <v>57</v>
      </c>
      <c r="K43" s="9">
        <v>45</v>
      </c>
      <c r="L43" s="60" t="s">
        <v>238</v>
      </c>
      <c r="M43" s="21"/>
      <c r="N43" s="21"/>
      <c r="O43" s="21"/>
      <c r="P43" s="21"/>
      <c r="Q43" s="21"/>
      <c r="R43" s="21"/>
      <c r="S43" s="21">
        <f>J43-I43</f>
        <v>7</v>
      </c>
      <c r="T43" s="21">
        <f>J43/I43*100</f>
        <v>113.99999999999999</v>
      </c>
      <c r="U43" s="9"/>
      <c r="V43" s="7"/>
      <c r="W43" s="18"/>
    </row>
    <row r="44" spans="1:23" s="54" customFormat="1" ht="12.75">
      <c r="A44" s="99" t="s">
        <v>233</v>
      </c>
      <c r="B44" s="99"/>
      <c r="C44" s="99"/>
      <c r="D44" s="99"/>
      <c r="E44" s="99"/>
      <c r="F44" s="99"/>
      <c r="G44" s="99"/>
      <c r="H44" s="99"/>
      <c r="I44" s="99"/>
      <c r="J44" s="99"/>
      <c r="K44" s="99"/>
      <c r="L44" s="99"/>
      <c r="M44" s="99"/>
      <c r="N44" s="99"/>
      <c r="O44" s="99"/>
      <c r="P44" s="99"/>
      <c r="Q44" s="99"/>
      <c r="R44" s="99"/>
      <c r="S44" s="99"/>
      <c r="T44" s="99"/>
      <c r="U44" s="99"/>
      <c r="V44" s="99"/>
      <c r="W44" s="99"/>
    </row>
    <row r="45" spans="1:23" s="55" customFormat="1" ht="12.75">
      <c r="A45" s="98" t="s">
        <v>180</v>
      </c>
      <c r="B45" s="98"/>
      <c r="C45" s="98"/>
      <c r="D45" s="98"/>
      <c r="E45" s="98"/>
      <c r="F45" s="98"/>
      <c r="G45" s="98"/>
      <c r="H45" s="98"/>
      <c r="I45" s="98"/>
      <c r="J45" s="98"/>
      <c r="K45" s="98"/>
      <c r="L45" s="98"/>
      <c r="M45" s="98"/>
      <c r="N45" s="98"/>
      <c r="O45" s="98"/>
      <c r="P45" s="98"/>
      <c r="Q45" s="98"/>
      <c r="R45" s="98"/>
      <c r="S45" s="98"/>
      <c r="T45" s="98"/>
      <c r="U45" s="98"/>
      <c r="V45" s="98"/>
      <c r="W45" s="98"/>
    </row>
    <row r="46" spans="1:24" s="14" customFormat="1" ht="51">
      <c r="A46" s="17" t="s">
        <v>55</v>
      </c>
      <c r="B46" s="67" t="s">
        <v>24</v>
      </c>
      <c r="C46" s="67">
        <v>42</v>
      </c>
      <c r="D46" s="67">
        <v>51</v>
      </c>
      <c r="E46" s="67">
        <v>41</v>
      </c>
      <c r="F46" s="67">
        <v>41</v>
      </c>
      <c r="G46" s="67">
        <v>40</v>
      </c>
      <c r="H46" s="73">
        <v>40</v>
      </c>
      <c r="I46" s="67">
        <v>35</v>
      </c>
      <c r="J46" s="67">
        <v>30</v>
      </c>
      <c r="K46" s="67">
        <v>30</v>
      </c>
      <c r="L46" s="67">
        <v>20</v>
      </c>
      <c r="M46" s="67">
        <f>D46-C46</f>
        <v>9</v>
      </c>
      <c r="N46" s="7">
        <f>D46/C46*100</f>
        <v>121.42857142857142</v>
      </c>
      <c r="O46" s="67">
        <f>F46-E46</f>
        <v>0</v>
      </c>
      <c r="P46" s="7">
        <f>F46/E46*100</f>
        <v>100</v>
      </c>
      <c r="Q46" s="67">
        <f>H46-G46</f>
        <v>0</v>
      </c>
      <c r="R46" s="67">
        <f>H46/G46*100</f>
        <v>100</v>
      </c>
      <c r="S46" s="67">
        <f>J46-I46</f>
        <v>-5</v>
      </c>
      <c r="T46" s="57">
        <f>J46/I46*100</f>
        <v>85.71428571428571</v>
      </c>
      <c r="U46" s="67">
        <f>L46-K46</f>
        <v>-10</v>
      </c>
      <c r="V46" s="57">
        <f>L46/K46*100</f>
        <v>66.66666666666666</v>
      </c>
      <c r="W46" s="23"/>
      <c r="X46" s="17"/>
    </row>
    <row r="47" spans="1:23" s="14" customFormat="1" ht="69" customHeight="1">
      <c r="A47" s="17" t="s">
        <v>56</v>
      </c>
      <c r="B47" s="9" t="s">
        <v>24</v>
      </c>
      <c r="C47" s="21">
        <v>18</v>
      </c>
      <c r="D47" s="21">
        <v>27</v>
      </c>
      <c r="E47" s="67">
        <v>18</v>
      </c>
      <c r="F47" s="67">
        <v>18</v>
      </c>
      <c r="G47" s="67">
        <v>18</v>
      </c>
      <c r="H47" s="73">
        <v>18</v>
      </c>
      <c r="I47" s="67">
        <v>18</v>
      </c>
      <c r="J47" s="67">
        <v>9</v>
      </c>
      <c r="K47" s="67">
        <v>18</v>
      </c>
      <c r="L47" s="67">
        <v>8</v>
      </c>
      <c r="M47" s="67">
        <f>D47-C47</f>
        <v>9</v>
      </c>
      <c r="N47" s="7">
        <f>D47/C47*100</f>
        <v>150</v>
      </c>
      <c r="O47" s="67">
        <f>F47-E47</f>
        <v>0</v>
      </c>
      <c r="P47" s="7">
        <f>F47/E47*100</f>
        <v>100</v>
      </c>
      <c r="Q47" s="67">
        <f>H47-G47</f>
        <v>0</v>
      </c>
      <c r="R47" s="67">
        <f>H47/G47*100</f>
        <v>100</v>
      </c>
      <c r="S47" s="67">
        <f>J47-I47</f>
        <v>-9</v>
      </c>
      <c r="T47" s="57">
        <f>J47/I47*100</f>
        <v>50</v>
      </c>
      <c r="U47" s="67">
        <f>L47-K47</f>
        <v>-10</v>
      </c>
      <c r="V47" s="57">
        <f>L47/K47*100</f>
        <v>44.44444444444444</v>
      </c>
      <c r="W47" s="13"/>
    </row>
    <row r="48" spans="1:23" s="14" customFormat="1" ht="66" customHeight="1">
      <c r="A48" s="10" t="s">
        <v>57</v>
      </c>
      <c r="B48" s="9" t="s">
        <v>17</v>
      </c>
      <c r="C48" s="7">
        <v>3</v>
      </c>
      <c r="D48" s="7">
        <v>2</v>
      </c>
      <c r="E48" s="21">
        <v>5</v>
      </c>
      <c r="F48" s="21">
        <v>3.4</v>
      </c>
      <c r="G48" s="21">
        <v>11.6</v>
      </c>
      <c r="H48" s="77">
        <v>3.2</v>
      </c>
      <c r="I48" s="21">
        <v>31.3</v>
      </c>
      <c r="J48" s="7">
        <v>58</v>
      </c>
      <c r="K48" s="9">
        <v>29.1</v>
      </c>
      <c r="L48" s="9">
        <v>60.9</v>
      </c>
      <c r="M48" s="7">
        <f>D48-C48</f>
        <v>-1</v>
      </c>
      <c r="N48" s="7">
        <f>D48/C48*100</f>
        <v>66.66666666666666</v>
      </c>
      <c r="O48" s="21">
        <f>F48-E48</f>
        <v>-1.6</v>
      </c>
      <c r="P48" s="21">
        <f>F48/E48*100</f>
        <v>68</v>
      </c>
      <c r="Q48" s="21">
        <f>H48-G48</f>
        <v>-8.399999999999999</v>
      </c>
      <c r="R48" s="57">
        <f>H48/G48*100</f>
        <v>27.586206896551722</v>
      </c>
      <c r="S48" s="7">
        <f>J48-I48</f>
        <v>26.7</v>
      </c>
      <c r="T48" s="7">
        <f>J48/I48*100</f>
        <v>185.3035143769968</v>
      </c>
      <c r="U48" s="7">
        <f>L48-K48</f>
        <v>31.799999999999997</v>
      </c>
      <c r="V48" s="7">
        <f>L48/K48*100</f>
        <v>209.2783505154639</v>
      </c>
      <c r="W48" s="18"/>
    </row>
    <row r="49" spans="1:23" s="14" customFormat="1" ht="96" customHeight="1">
      <c r="A49" s="10" t="s">
        <v>58</v>
      </c>
      <c r="B49" s="9" t="s">
        <v>17</v>
      </c>
      <c r="C49" s="21">
        <v>61.1</v>
      </c>
      <c r="D49" s="21">
        <v>61.1</v>
      </c>
      <c r="E49" s="7">
        <v>39</v>
      </c>
      <c r="F49" s="21">
        <v>39</v>
      </c>
      <c r="G49" s="21">
        <v>56.7</v>
      </c>
      <c r="H49" s="77">
        <v>32.8</v>
      </c>
      <c r="I49" s="21">
        <v>77.9</v>
      </c>
      <c r="J49" s="21">
        <v>52.6</v>
      </c>
      <c r="K49" s="9">
        <v>75.9</v>
      </c>
      <c r="L49" s="9">
        <v>46.5</v>
      </c>
      <c r="M49" s="21">
        <f>D49-C49</f>
        <v>0</v>
      </c>
      <c r="N49" s="21">
        <f>D49/C49*100</f>
        <v>100</v>
      </c>
      <c r="O49" s="7">
        <f>F49-E49</f>
        <v>0</v>
      </c>
      <c r="P49" s="21">
        <f>F49/E49*100</f>
        <v>100</v>
      </c>
      <c r="Q49" s="21">
        <f>H49-G49</f>
        <v>-23.900000000000006</v>
      </c>
      <c r="R49" s="57">
        <f>H49/G49*100</f>
        <v>57.84832451499118</v>
      </c>
      <c r="S49" s="21">
        <f>J49-I49</f>
        <v>-25.300000000000004</v>
      </c>
      <c r="T49" s="7">
        <f>J49/I49*100</f>
        <v>67.52246469833119</v>
      </c>
      <c r="U49" s="9">
        <f>L49-K49</f>
        <v>-29.400000000000006</v>
      </c>
      <c r="V49" s="7">
        <f>L49/K49*100</f>
        <v>61.264822134387344</v>
      </c>
      <c r="W49" s="18"/>
    </row>
    <row r="50" spans="1:23" s="14" customFormat="1" ht="52.5" customHeight="1">
      <c r="A50" s="10" t="s">
        <v>59</v>
      </c>
      <c r="B50" s="9" t="s">
        <v>17</v>
      </c>
      <c r="C50" s="21">
        <v>1.3</v>
      </c>
      <c r="D50" s="21">
        <v>2.4</v>
      </c>
      <c r="E50" s="67">
        <v>8.9</v>
      </c>
      <c r="F50" s="67">
        <v>7</v>
      </c>
      <c r="G50" s="67">
        <v>17.7</v>
      </c>
      <c r="H50" s="73">
        <v>5.1</v>
      </c>
      <c r="I50" s="67">
        <v>4.8</v>
      </c>
      <c r="J50" s="67">
        <v>5.4</v>
      </c>
      <c r="K50" s="67">
        <v>4.8</v>
      </c>
      <c r="L50" s="67">
        <v>5.3</v>
      </c>
      <c r="M50" s="67">
        <f>D50-C50</f>
        <v>1.0999999999999999</v>
      </c>
      <c r="N50" s="7">
        <f>D50/C50*100</f>
        <v>184.6153846153846</v>
      </c>
      <c r="O50" s="67">
        <f>F50-E50</f>
        <v>-1.9000000000000004</v>
      </c>
      <c r="P50" s="7">
        <f>F50/E50*100</f>
        <v>78.65168539325842</v>
      </c>
      <c r="Q50" s="57">
        <f>H50-G50</f>
        <v>-12.6</v>
      </c>
      <c r="R50" s="57">
        <f>H50/G50*100</f>
        <v>28.8135593220339</v>
      </c>
      <c r="S50" s="67">
        <f>J50-I50</f>
        <v>0.6000000000000005</v>
      </c>
      <c r="T50" s="67">
        <f>J50/I50*100</f>
        <v>112.50000000000003</v>
      </c>
      <c r="U50" s="67">
        <f>L50-K50</f>
        <v>0.5</v>
      </c>
      <c r="V50" s="7">
        <f>L50/K50*100</f>
        <v>110.41666666666667</v>
      </c>
      <c r="W50" s="13"/>
    </row>
    <row r="51" spans="1:23" s="54" customFormat="1" ht="12.75">
      <c r="A51" s="99" t="s">
        <v>181</v>
      </c>
      <c r="B51" s="99"/>
      <c r="C51" s="99"/>
      <c r="D51" s="99"/>
      <c r="E51" s="99"/>
      <c r="F51" s="99"/>
      <c r="G51" s="99"/>
      <c r="H51" s="99"/>
      <c r="I51" s="99"/>
      <c r="J51" s="99"/>
      <c r="K51" s="99"/>
      <c r="L51" s="99"/>
      <c r="M51" s="99"/>
      <c r="N51" s="99"/>
      <c r="O51" s="99"/>
      <c r="P51" s="99"/>
      <c r="Q51" s="99"/>
      <c r="R51" s="99"/>
      <c r="S51" s="99"/>
      <c r="T51" s="99"/>
      <c r="U51" s="99"/>
      <c r="V51" s="99"/>
      <c r="W51" s="99"/>
    </row>
    <row r="52" spans="1:23" s="55" customFormat="1" ht="12.75">
      <c r="A52" s="98" t="s">
        <v>182</v>
      </c>
      <c r="B52" s="98"/>
      <c r="C52" s="98"/>
      <c r="D52" s="98"/>
      <c r="E52" s="98"/>
      <c r="F52" s="98"/>
      <c r="G52" s="98"/>
      <c r="H52" s="98"/>
      <c r="I52" s="98"/>
      <c r="J52" s="98"/>
      <c r="K52" s="98"/>
      <c r="L52" s="98"/>
      <c r="M52" s="98"/>
      <c r="N52" s="98"/>
      <c r="O52" s="98"/>
      <c r="P52" s="98"/>
      <c r="Q52" s="98"/>
      <c r="R52" s="98"/>
      <c r="S52" s="98"/>
      <c r="T52" s="98"/>
      <c r="U52" s="98"/>
      <c r="V52" s="98"/>
      <c r="W52" s="98"/>
    </row>
    <row r="53" spans="1:23" s="14" customFormat="1" ht="66" customHeight="1">
      <c r="A53" s="10" t="s">
        <v>60</v>
      </c>
      <c r="B53" s="9" t="s">
        <v>17</v>
      </c>
      <c r="C53" s="21">
        <v>30.5</v>
      </c>
      <c r="D53" s="21">
        <v>41</v>
      </c>
      <c r="E53" s="7">
        <v>29</v>
      </c>
      <c r="F53" s="21">
        <v>42.5</v>
      </c>
      <c r="G53" s="21">
        <v>28.5</v>
      </c>
      <c r="H53" s="73">
        <v>32.6</v>
      </c>
      <c r="I53" s="7">
        <v>28</v>
      </c>
      <c r="J53" s="21">
        <v>23</v>
      </c>
      <c r="K53" s="7">
        <v>27</v>
      </c>
      <c r="L53" s="71">
        <v>22.6</v>
      </c>
      <c r="M53" s="21">
        <f>D53-C53</f>
        <v>10.5</v>
      </c>
      <c r="N53" s="7">
        <f>D53/C53*100</f>
        <v>134.4262295081967</v>
      </c>
      <c r="O53" s="7">
        <f>F53-E53</f>
        <v>13.5</v>
      </c>
      <c r="P53" s="7">
        <f>F53/E53*100</f>
        <v>146.55172413793102</v>
      </c>
      <c r="Q53" s="21">
        <f>H53-G53</f>
        <v>4.100000000000001</v>
      </c>
      <c r="R53" s="7">
        <f>H53/G53*100</f>
        <v>114.3859649122807</v>
      </c>
      <c r="S53" s="7">
        <f>J53-I53</f>
        <v>-5</v>
      </c>
      <c r="T53" s="7">
        <f>J53/I53*100</f>
        <v>82.14285714285714</v>
      </c>
      <c r="U53" s="7">
        <f>L53-K53</f>
        <v>-4.399999999999999</v>
      </c>
      <c r="V53" s="7">
        <f>L53/K53*100</f>
        <v>83.70370370370371</v>
      </c>
      <c r="W53" s="18"/>
    </row>
    <row r="54" spans="1:23" s="14" customFormat="1" ht="27.75" customHeight="1">
      <c r="A54" s="10" t="s">
        <v>61</v>
      </c>
      <c r="B54" s="9" t="s">
        <v>24</v>
      </c>
      <c r="C54" s="21">
        <v>32</v>
      </c>
      <c r="D54" s="21">
        <v>28</v>
      </c>
      <c r="E54" s="21">
        <v>33</v>
      </c>
      <c r="F54" s="21">
        <v>33</v>
      </c>
      <c r="G54" s="21">
        <v>33</v>
      </c>
      <c r="H54" s="73">
        <v>27</v>
      </c>
      <c r="I54" s="21">
        <v>33</v>
      </c>
      <c r="J54" s="21">
        <v>33</v>
      </c>
      <c r="K54" s="9">
        <v>38</v>
      </c>
      <c r="L54" s="71">
        <v>32</v>
      </c>
      <c r="M54" s="21">
        <f>D54-C54</f>
        <v>-4</v>
      </c>
      <c r="N54" s="21">
        <f>D54/C54*100</f>
        <v>87.5</v>
      </c>
      <c r="O54" s="21">
        <f>F54/E54*100</f>
        <v>100</v>
      </c>
      <c r="P54" s="7">
        <f>F54/E54*100</f>
        <v>100</v>
      </c>
      <c r="Q54" s="21">
        <f>H54-G54</f>
        <v>-6</v>
      </c>
      <c r="R54" s="7">
        <f>H54/G54*100</f>
        <v>81.81818181818183</v>
      </c>
      <c r="S54" s="21">
        <f>J54-I54</f>
        <v>0</v>
      </c>
      <c r="T54" s="21">
        <f>J54/I54*100</f>
        <v>100</v>
      </c>
      <c r="U54" s="9">
        <f>L54-K54</f>
        <v>-6</v>
      </c>
      <c r="V54" s="7">
        <f>L54/K54*100</f>
        <v>84.21052631578947</v>
      </c>
      <c r="W54" s="18"/>
    </row>
    <row r="55" spans="1:23" s="55" customFormat="1" ht="15" customHeight="1">
      <c r="A55" s="98" t="s">
        <v>62</v>
      </c>
      <c r="B55" s="98"/>
      <c r="C55" s="98"/>
      <c r="D55" s="98"/>
      <c r="E55" s="98"/>
      <c r="F55" s="98"/>
      <c r="G55" s="98"/>
      <c r="H55" s="98"/>
      <c r="I55" s="98"/>
      <c r="J55" s="98"/>
      <c r="K55" s="98"/>
      <c r="L55" s="98"/>
      <c r="M55" s="98"/>
      <c r="N55" s="98"/>
      <c r="O55" s="98"/>
      <c r="P55" s="98"/>
      <c r="Q55" s="98"/>
      <c r="R55" s="98"/>
      <c r="S55" s="98"/>
      <c r="T55" s="98"/>
      <c r="U55" s="98"/>
      <c r="V55" s="98"/>
      <c r="W55" s="98"/>
    </row>
    <row r="56" spans="1:23" s="14" customFormat="1" ht="12.75">
      <c r="A56" s="10" t="s">
        <v>63</v>
      </c>
      <c r="B56" s="9" t="s">
        <v>17</v>
      </c>
      <c r="C56" s="21">
        <v>99.6</v>
      </c>
      <c r="D56" s="21">
        <v>99.3</v>
      </c>
      <c r="E56" s="21">
        <v>99.6</v>
      </c>
      <c r="F56" s="21">
        <v>99.8</v>
      </c>
      <c r="G56" s="21">
        <v>99.7</v>
      </c>
      <c r="H56" s="73">
        <v>99.8</v>
      </c>
      <c r="I56" s="21">
        <v>99.7</v>
      </c>
      <c r="J56" s="21">
        <v>99</v>
      </c>
      <c r="K56" s="9">
        <v>99.8</v>
      </c>
      <c r="L56" s="71">
        <v>99.8</v>
      </c>
      <c r="M56" s="21">
        <f>D56-C56</f>
        <v>-0.29999999999999716</v>
      </c>
      <c r="N56" s="7">
        <f>D56/C56*100</f>
        <v>99.6987951807229</v>
      </c>
      <c r="O56" s="21">
        <f>F56-E56</f>
        <v>0.20000000000000284</v>
      </c>
      <c r="P56" s="7">
        <f>F56/E56*100</f>
        <v>100.20080321285141</v>
      </c>
      <c r="Q56" s="21">
        <f>H56-G56</f>
        <v>0.09999999999999432</v>
      </c>
      <c r="R56" s="7">
        <f>H56/G56*100</f>
        <v>100.10030090270811</v>
      </c>
      <c r="S56" s="21">
        <f>J56-I56</f>
        <v>-0.7000000000000028</v>
      </c>
      <c r="T56" s="7">
        <f>J56/I56*100</f>
        <v>99.29789368104312</v>
      </c>
      <c r="U56" s="9">
        <f>L56-K56</f>
        <v>0</v>
      </c>
      <c r="V56" s="7">
        <f>L56/K56*100</f>
        <v>100</v>
      </c>
      <c r="W56" s="13"/>
    </row>
    <row r="57" spans="1:23" s="14" customFormat="1" ht="14.25" customHeight="1">
      <c r="A57" s="10" t="s">
        <v>64</v>
      </c>
      <c r="B57" s="9" t="s">
        <v>17</v>
      </c>
      <c r="C57" s="7">
        <v>35</v>
      </c>
      <c r="D57" s="21">
        <v>34.7</v>
      </c>
      <c r="E57" s="21">
        <v>35.5</v>
      </c>
      <c r="F57" s="21">
        <v>37.8</v>
      </c>
      <c r="G57" s="7">
        <v>36</v>
      </c>
      <c r="H57" s="73">
        <v>37.8</v>
      </c>
      <c r="I57" s="21">
        <v>36.5</v>
      </c>
      <c r="J57" s="21">
        <v>36.7</v>
      </c>
      <c r="K57" s="7">
        <v>37</v>
      </c>
      <c r="L57" s="71">
        <v>37.8</v>
      </c>
      <c r="M57" s="7">
        <f>D57-C57</f>
        <v>-0.29999999999999716</v>
      </c>
      <c r="N57" s="7">
        <f>D57/C57*100</f>
        <v>99.14285714285715</v>
      </c>
      <c r="O57" s="21">
        <f>F57-E57</f>
        <v>2.299999999999997</v>
      </c>
      <c r="P57" s="7">
        <f>F57/E57*100</f>
        <v>106.47887323943661</v>
      </c>
      <c r="Q57" s="7">
        <f>H57-G57</f>
        <v>1.7999999999999972</v>
      </c>
      <c r="R57" s="7">
        <f>H57/G57*100</f>
        <v>104.99999999999999</v>
      </c>
      <c r="S57" s="21">
        <f>J57-I57</f>
        <v>0.20000000000000284</v>
      </c>
      <c r="T57" s="7">
        <f>J57/I57*100</f>
        <v>100.54794520547945</v>
      </c>
      <c r="U57" s="7">
        <f>L57/K57*100</f>
        <v>102.16216216216216</v>
      </c>
      <c r="V57" s="7">
        <f>L57/K57*100</f>
        <v>102.16216216216216</v>
      </c>
      <c r="W57" s="13"/>
    </row>
    <row r="58" spans="1:23" s="14" customFormat="1" ht="24.75" customHeight="1">
      <c r="A58" s="10" t="s">
        <v>65</v>
      </c>
      <c r="B58" s="9" t="s">
        <v>17</v>
      </c>
      <c r="C58" s="7">
        <v>58</v>
      </c>
      <c r="D58" s="21">
        <v>49.2</v>
      </c>
      <c r="E58" s="21">
        <v>61.5</v>
      </c>
      <c r="F58" s="21">
        <v>61.5</v>
      </c>
      <c r="G58" s="7">
        <v>62</v>
      </c>
      <c r="H58" s="73">
        <v>62</v>
      </c>
      <c r="I58" s="7">
        <v>63</v>
      </c>
      <c r="J58" s="21">
        <v>70.1</v>
      </c>
      <c r="K58" s="7">
        <v>65</v>
      </c>
      <c r="L58" s="72">
        <v>81</v>
      </c>
      <c r="M58" s="7">
        <f>D58-C58</f>
        <v>-8.799999999999997</v>
      </c>
      <c r="N58" s="7">
        <f>D58/C58*100</f>
        <v>84.82758620689656</v>
      </c>
      <c r="O58" s="21">
        <f>F58-E58</f>
        <v>0</v>
      </c>
      <c r="P58" s="7">
        <f>F58/E58*100</f>
        <v>100</v>
      </c>
      <c r="Q58" s="21">
        <f>H58-G58</f>
        <v>0</v>
      </c>
      <c r="R58" s="7">
        <f>H58/G58*100</f>
        <v>100</v>
      </c>
      <c r="S58" s="7">
        <f>J58-I58</f>
        <v>7.099999999999994</v>
      </c>
      <c r="T58" s="7">
        <f>J58/I58*100</f>
        <v>111.26984126984125</v>
      </c>
      <c r="U58" s="7">
        <f>L58-K58</f>
        <v>16</v>
      </c>
      <c r="V58" s="7">
        <f>L58/K58*100</f>
        <v>124.61538461538461</v>
      </c>
      <c r="W58" s="13"/>
    </row>
    <row r="59" spans="1:23" s="55" customFormat="1" ht="15" customHeight="1">
      <c r="A59" s="98" t="s">
        <v>66</v>
      </c>
      <c r="B59" s="98"/>
      <c r="C59" s="98"/>
      <c r="D59" s="98"/>
      <c r="E59" s="98"/>
      <c r="F59" s="98"/>
      <c r="G59" s="98"/>
      <c r="H59" s="98"/>
      <c r="I59" s="98"/>
      <c r="J59" s="98"/>
      <c r="K59" s="98"/>
      <c r="L59" s="98"/>
      <c r="M59" s="98"/>
      <c r="N59" s="98"/>
      <c r="O59" s="98"/>
      <c r="P59" s="98"/>
      <c r="Q59" s="98"/>
      <c r="R59" s="98"/>
      <c r="S59" s="98"/>
      <c r="T59" s="98"/>
      <c r="U59" s="98"/>
      <c r="V59" s="98"/>
      <c r="W59" s="98"/>
    </row>
    <row r="60" spans="1:23" s="14" customFormat="1" ht="39.75" customHeight="1">
      <c r="A60" s="10" t="s">
        <v>67</v>
      </c>
      <c r="B60" s="19"/>
      <c r="C60" s="19"/>
      <c r="D60" s="19"/>
      <c r="E60" s="19"/>
      <c r="F60" s="19"/>
      <c r="G60" s="19"/>
      <c r="H60" s="19"/>
      <c r="I60" s="19"/>
      <c r="J60" s="19"/>
      <c r="K60" s="9"/>
      <c r="L60" s="19"/>
      <c r="M60" s="19"/>
      <c r="N60" s="19"/>
      <c r="O60" s="19"/>
      <c r="P60" s="19"/>
      <c r="Q60" s="19"/>
      <c r="R60" s="19"/>
      <c r="S60" s="19"/>
      <c r="T60" s="19"/>
      <c r="U60" s="13"/>
      <c r="V60" s="13"/>
      <c r="W60" s="13"/>
    </row>
    <row r="61" spans="1:23" s="14" customFormat="1" ht="15" customHeight="1">
      <c r="A61" s="20" t="s">
        <v>68</v>
      </c>
      <c r="B61" s="9" t="s">
        <v>17</v>
      </c>
      <c r="C61" s="7">
        <v>85</v>
      </c>
      <c r="D61" s="7">
        <v>87</v>
      </c>
      <c r="E61" s="7">
        <v>85</v>
      </c>
      <c r="F61" s="7">
        <v>87</v>
      </c>
      <c r="G61" s="7">
        <v>85</v>
      </c>
      <c r="H61" s="7">
        <v>85</v>
      </c>
      <c r="I61" s="7">
        <v>85</v>
      </c>
      <c r="J61" s="7">
        <v>85</v>
      </c>
      <c r="K61" s="7">
        <v>85</v>
      </c>
      <c r="L61" s="71">
        <v>70</v>
      </c>
      <c r="M61" s="7">
        <f>D61-C61</f>
        <v>2</v>
      </c>
      <c r="N61" s="7">
        <f>D61/C61*100</f>
        <v>102.35294117647058</v>
      </c>
      <c r="O61" s="7">
        <f>F61-E61</f>
        <v>2</v>
      </c>
      <c r="P61" s="7">
        <f>F61/E61*100</f>
        <v>102.35294117647058</v>
      </c>
      <c r="Q61" s="7">
        <f>H61-G61</f>
        <v>0</v>
      </c>
      <c r="R61" s="21">
        <f>H61/G61*100</f>
        <v>100</v>
      </c>
      <c r="S61" s="7">
        <f>J61-I61</f>
        <v>0</v>
      </c>
      <c r="T61" s="21">
        <f>J61/I61*100</f>
        <v>100</v>
      </c>
      <c r="U61" s="7">
        <f>L61-K61</f>
        <v>-15</v>
      </c>
      <c r="V61" s="7">
        <f>L61/K61*100</f>
        <v>82.35294117647058</v>
      </c>
      <c r="W61" s="13"/>
    </row>
    <row r="62" spans="1:23" s="14" customFormat="1" ht="12" customHeight="1">
      <c r="A62" s="20" t="s">
        <v>69</v>
      </c>
      <c r="B62" s="9" t="s">
        <v>17</v>
      </c>
      <c r="C62" s="7">
        <v>60</v>
      </c>
      <c r="D62" s="7">
        <v>78</v>
      </c>
      <c r="E62" s="7">
        <v>60</v>
      </c>
      <c r="F62" s="7">
        <v>78</v>
      </c>
      <c r="G62" s="7">
        <v>60</v>
      </c>
      <c r="H62" s="7">
        <v>60</v>
      </c>
      <c r="I62" s="7">
        <v>60</v>
      </c>
      <c r="J62" s="7">
        <v>60</v>
      </c>
      <c r="K62" s="7">
        <v>60</v>
      </c>
      <c r="L62" s="71">
        <v>32</v>
      </c>
      <c r="M62" s="7">
        <f>D62-C62</f>
        <v>18</v>
      </c>
      <c r="N62" s="7">
        <f>D62/C62*100</f>
        <v>130</v>
      </c>
      <c r="O62" s="7">
        <f>F62-E62</f>
        <v>18</v>
      </c>
      <c r="P62" s="7">
        <f>F62/E62*100</f>
        <v>130</v>
      </c>
      <c r="Q62" s="7">
        <f>H62-G62</f>
        <v>0</v>
      </c>
      <c r="R62" s="21">
        <f>H62/G62*100</f>
        <v>100</v>
      </c>
      <c r="S62" s="7">
        <f>J62-I62</f>
        <v>0</v>
      </c>
      <c r="T62" s="21">
        <f>J62/I62*100</f>
        <v>100</v>
      </c>
      <c r="U62" s="7">
        <f>L62-K62</f>
        <v>-28</v>
      </c>
      <c r="V62" s="7">
        <f>L62/K62*100</f>
        <v>53.333333333333336</v>
      </c>
      <c r="W62" s="13"/>
    </row>
    <row r="63" spans="1:23" s="14" customFormat="1" ht="12.75">
      <c r="A63" s="20" t="s">
        <v>70</v>
      </c>
      <c r="B63" s="9" t="s">
        <v>17</v>
      </c>
      <c r="C63" s="7">
        <v>0</v>
      </c>
      <c r="D63" s="7">
        <v>0</v>
      </c>
      <c r="E63" s="7">
        <v>0</v>
      </c>
      <c r="F63" s="7">
        <v>0</v>
      </c>
      <c r="G63" s="7">
        <v>0</v>
      </c>
      <c r="H63" s="7">
        <v>0</v>
      </c>
      <c r="I63" s="7">
        <v>0</v>
      </c>
      <c r="J63" s="7">
        <v>0</v>
      </c>
      <c r="K63" s="7">
        <v>0</v>
      </c>
      <c r="L63" s="7">
        <v>0</v>
      </c>
      <c r="M63" s="7">
        <f>D63-C63</f>
        <v>0</v>
      </c>
      <c r="N63" s="7">
        <v>0</v>
      </c>
      <c r="O63" s="7">
        <f>F63-E63</f>
        <v>0</v>
      </c>
      <c r="P63" s="7">
        <v>0</v>
      </c>
      <c r="Q63" s="7">
        <f>H63-G63</f>
        <v>0</v>
      </c>
      <c r="R63" s="21">
        <v>0</v>
      </c>
      <c r="S63" s="7">
        <f>J63-I63</f>
        <v>0</v>
      </c>
      <c r="T63" s="21">
        <v>0</v>
      </c>
      <c r="U63" s="7">
        <f>L63-K63</f>
        <v>0</v>
      </c>
      <c r="V63" s="7">
        <v>0</v>
      </c>
      <c r="W63" s="13"/>
    </row>
    <row r="64" spans="1:23" s="55" customFormat="1" ht="15" customHeight="1">
      <c r="A64" s="98" t="s">
        <v>71</v>
      </c>
      <c r="B64" s="98"/>
      <c r="C64" s="98"/>
      <c r="D64" s="98"/>
      <c r="E64" s="98"/>
      <c r="F64" s="98"/>
      <c r="G64" s="98"/>
      <c r="H64" s="98"/>
      <c r="I64" s="98"/>
      <c r="J64" s="98"/>
      <c r="K64" s="98"/>
      <c r="L64" s="98"/>
      <c r="M64" s="98"/>
      <c r="N64" s="98"/>
      <c r="O64" s="98"/>
      <c r="P64" s="98"/>
      <c r="Q64" s="98"/>
      <c r="R64" s="98"/>
      <c r="S64" s="98"/>
      <c r="T64" s="98"/>
      <c r="U64" s="98"/>
      <c r="V64" s="98"/>
      <c r="W64" s="98"/>
    </row>
    <row r="65" spans="1:23" s="14" customFormat="1" ht="38.25">
      <c r="A65" s="10" t="s">
        <v>72</v>
      </c>
      <c r="B65" s="9" t="s">
        <v>185</v>
      </c>
      <c r="C65" s="21">
        <v>7000</v>
      </c>
      <c r="D65" s="21">
        <v>8247</v>
      </c>
      <c r="E65" s="21">
        <v>7500</v>
      </c>
      <c r="F65" s="21">
        <v>10005</v>
      </c>
      <c r="G65" s="21">
        <v>11022</v>
      </c>
      <c r="H65" s="73">
        <v>11022</v>
      </c>
      <c r="I65" s="21">
        <v>11200</v>
      </c>
      <c r="J65" s="21">
        <v>11249</v>
      </c>
      <c r="K65" s="70">
        <v>11500</v>
      </c>
      <c r="L65" s="70">
        <v>13948</v>
      </c>
      <c r="M65" s="21">
        <f>D65-C65</f>
        <v>1247</v>
      </c>
      <c r="N65" s="7">
        <f>D65/C65*100</f>
        <v>117.81428571428572</v>
      </c>
      <c r="O65" s="21">
        <f>F65-E65</f>
        <v>2505</v>
      </c>
      <c r="P65" s="21">
        <f>F65/E65*100</f>
        <v>133.4</v>
      </c>
      <c r="Q65" s="21">
        <f>H65-G65</f>
        <v>0</v>
      </c>
      <c r="R65" s="21">
        <f>H65/G65*100</f>
        <v>100</v>
      </c>
      <c r="S65" s="21">
        <f>J65-I65</f>
        <v>49</v>
      </c>
      <c r="T65" s="7">
        <f>J65/I65*100</f>
        <v>100.4375</v>
      </c>
      <c r="U65" s="70">
        <f>L65-K65</f>
        <v>2448</v>
      </c>
      <c r="V65" s="7">
        <f>L65/K65*100</f>
        <v>121.28695652173913</v>
      </c>
      <c r="W65" s="13"/>
    </row>
    <row r="66" spans="1:23" s="14" customFormat="1" ht="52.5" customHeight="1">
      <c r="A66" s="10" t="s">
        <v>73</v>
      </c>
      <c r="B66" s="9" t="s">
        <v>17</v>
      </c>
      <c r="C66" s="7">
        <v>45.2</v>
      </c>
      <c r="D66" s="7">
        <v>45</v>
      </c>
      <c r="E66" s="7">
        <v>45.5</v>
      </c>
      <c r="F66" s="7">
        <v>45</v>
      </c>
      <c r="G66" s="7">
        <v>45</v>
      </c>
      <c r="H66" s="7">
        <v>41</v>
      </c>
      <c r="I66" s="7">
        <v>45</v>
      </c>
      <c r="J66" s="7">
        <v>41</v>
      </c>
      <c r="K66" s="7">
        <v>46</v>
      </c>
      <c r="L66" s="7">
        <v>41</v>
      </c>
      <c r="M66" s="7">
        <f>D66-C66</f>
        <v>-0.20000000000000284</v>
      </c>
      <c r="N66" s="7">
        <f>D66/C66*100</f>
        <v>99.55752212389379</v>
      </c>
      <c r="O66" s="7">
        <f>F66-E66</f>
        <v>-0.5</v>
      </c>
      <c r="P66" s="7">
        <f>F66/E66*100</f>
        <v>98.9010989010989</v>
      </c>
      <c r="Q66" s="7">
        <f>H66-G66</f>
        <v>-4</v>
      </c>
      <c r="R66" s="7">
        <f>H66/G66*100</f>
        <v>91.11111111111111</v>
      </c>
      <c r="S66" s="21">
        <f>J66-I66</f>
        <v>-4</v>
      </c>
      <c r="T66" s="7">
        <f>J66/I66*100</f>
        <v>91.11111111111111</v>
      </c>
      <c r="U66" s="70">
        <f>L66-K66</f>
        <v>-5</v>
      </c>
      <c r="V66" s="7">
        <f>L66/K66*100</f>
        <v>89.13043478260869</v>
      </c>
      <c r="W66" s="13"/>
    </row>
    <row r="67" spans="1:23" s="14" customFormat="1" ht="12.75">
      <c r="A67" s="10" t="s">
        <v>74</v>
      </c>
      <c r="B67" s="9" t="s">
        <v>17</v>
      </c>
      <c r="C67" s="7">
        <v>52</v>
      </c>
      <c r="D67" s="21">
        <v>50</v>
      </c>
      <c r="E67" s="21">
        <v>52.5</v>
      </c>
      <c r="F67" s="21">
        <v>47</v>
      </c>
      <c r="G67" s="7">
        <v>44</v>
      </c>
      <c r="H67" s="7">
        <v>44</v>
      </c>
      <c r="I67" s="7">
        <v>44</v>
      </c>
      <c r="J67" s="21">
        <v>39</v>
      </c>
      <c r="K67" s="7">
        <v>44</v>
      </c>
      <c r="L67" s="7">
        <v>37</v>
      </c>
      <c r="M67" s="7">
        <f>D67-C67</f>
        <v>-2</v>
      </c>
      <c r="N67" s="7">
        <f>D67/C67*100</f>
        <v>96.15384615384616</v>
      </c>
      <c r="O67" s="21">
        <f>F67-E67</f>
        <v>-5.5</v>
      </c>
      <c r="P67" s="7">
        <f>F67/E67*100</f>
        <v>89.52380952380953</v>
      </c>
      <c r="Q67" s="7">
        <f>H67-G67</f>
        <v>0</v>
      </c>
      <c r="R67" s="7">
        <f>H67/G67*100</f>
        <v>100</v>
      </c>
      <c r="S67" s="7">
        <f>J67-I67</f>
        <v>-5</v>
      </c>
      <c r="T67" s="7">
        <f>J67/I67*100</f>
        <v>88.63636363636364</v>
      </c>
      <c r="U67" s="70">
        <f>L67-K67</f>
        <v>-7</v>
      </c>
      <c r="V67" s="7">
        <f>L67/K67*100</f>
        <v>84.0909090909091</v>
      </c>
      <c r="W67" s="13"/>
    </row>
    <row r="68" spans="1:23" s="14" customFormat="1" ht="24.75" customHeight="1">
      <c r="A68" s="10" t="s">
        <v>75</v>
      </c>
      <c r="B68" s="9" t="s">
        <v>17</v>
      </c>
      <c r="C68" s="7">
        <v>45</v>
      </c>
      <c r="D68" s="7">
        <v>45</v>
      </c>
      <c r="E68" s="7">
        <v>45</v>
      </c>
      <c r="F68" s="7">
        <v>46</v>
      </c>
      <c r="G68" s="7">
        <v>42</v>
      </c>
      <c r="H68" s="7">
        <v>42</v>
      </c>
      <c r="I68" s="7">
        <v>42</v>
      </c>
      <c r="J68" s="7">
        <v>41</v>
      </c>
      <c r="K68" s="7">
        <v>43</v>
      </c>
      <c r="L68" s="7">
        <v>40</v>
      </c>
      <c r="M68" s="7">
        <f>D68-C68</f>
        <v>0</v>
      </c>
      <c r="N68" s="7">
        <f>D68/C68*100</f>
        <v>100</v>
      </c>
      <c r="O68" s="7">
        <f>F68-E68</f>
        <v>1</v>
      </c>
      <c r="P68" s="7">
        <f>F68/E68*100</f>
        <v>102.22222222222221</v>
      </c>
      <c r="Q68" s="7">
        <f>H68-G68</f>
        <v>0</v>
      </c>
      <c r="R68" s="7">
        <f>H68/G68*100</f>
        <v>100</v>
      </c>
      <c r="S68" s="7">
        <f>J68-I68</f>
        <v>-1</v>
      </c>
      <c r="T68" s="7">
        <f>J68/I68*100</f>
        <v>97.61904761904762</v>
      </c>
      <c r="U68" s="70">
        <f>L68-K68</f>
        <v>-3</v>
      </c>
      <c r="V68" s="7">
        <f>L68/K68*100</f>
        <v>93.02325581395348</v>
      </c>
      <c r="W68" s="13"/>
    </row>
    <row r="69" spans="1:23" s="14" customFormat="1" ht="12.75">
      <c r="A69" s="10" t="s">
        <v>76</v>
      </c>
      <c r="B69" s="9" t="s">
        <v>17</v>
      </c>
      <c r="C69" s="7">
        <v>15</v>
      </c>
      <c r="D69" s="21">
        <v>12</v>
      </c>
      <c r="E69" s="21">
        <v>15.5</v>
      </c>
      <c r="F69" s="21">
        <v>8.3</v>
      </c>
      <c r="G69" s="21">
        <v>7.9</v>
      </c>
      <c r="H69" s="73">
        <v>8</v>
      </c>
      <c r="I69" s="21">
        <v>8.2</v>
      </c>
      <c r="J69" s="21">
        <v>7.5</v>
      </c>
      <c r="K69" s="70">
        <v>8.2</v>
      </c>
      <c r="L69" s="70">
        <v>7.1</v>
      </c>
      <c r="M69" s="7">
        <f>D69-C69</f>
        <v>-3</v>
      </c>
      <c r="N69" s="7">
        <f>D69/C69*100</f>
        <v>80</v>
      </c>
      <c r="O69" s="21">
        <f>F69-E69</f>
        <v>-7.199999999999999</v>
      </c>
      <c r="P69" s="7">
        <f>F69/E69*100</f>
        <v>53.5483870967742</v>
      </c>
      <c r="Q69" s="21">
        <f>H69-G69</f>
        <v>0.09999999999999964</v>
      </c>
      <c r="R69" s="7">
        <f>H69/G69*100</f>
        <v>101.26582278481011</v>
      </c>
      <c r="S69" s="21">
        <f>J69-I69</f>
        <v>-0.6999999999999993</v>
      </c>
      <c r="T69" s="7">
        <f>J69/I69*100</f>
        <v>91.46341463414635</v>
      </c>
      <c r="U69" s="70">
        <f>L69-K69</f>
        <v>-1.0999999999999996</v>
      </c>
      <c r="V69" s="7">
        <f>L69/K69*100</f>
        <v>86.58536585365853</v>
      </c>
      <c r="W69" s="13"/>
    </row>
    <row r="70" spans="1:23" s="54" customFormat="1" ht="15" customHeight="1">
      <c r="A70" s="99" t="s">
        <v>232</v>
      </c>
      <c r="B70" s="99"/>
      <c r="C70" s="99"/>
      <c r="D70" s="99"/>
      <c r="E70" s="99"/>
      <c r="F70" s="99"/>
      <c r="G70" s="99"/>
      <c r="H70" s="99"/>
      <c r="I70" s="99"/>
      <c r="J70" s="99"/>
      <c r="K70" s="99"/>
      <c r="L70" s="99"/>
      <c r="M70" s="99"/>
      <c r="N70" s="99"/>
      <c r="O70" s="99"/>
      <c r="P70" s="99"/>
      <c r="Q70" s="99"/>
      <c r="R70" s="99"/>
      <c r="S70" s="99"/>
      <c r="T70" s="99"/>
      <c r="U70" s="99"/>
      <c r="V70" s="99"/>
      <c r="W70" s="99"/>
    </row>
    <row r="71" spans="1:23" s="55" customFormat="1" ht="15" customHeight="1">
      <c r="A71" s="98" t="s">
        <v>183</v>
      </c>
      <c r="B71" s="98"/>
      <c r="C71" s="98"/>
      <c r="D71" s="98"/>
      <c r="E71" s="98"/>
      <c r="F71" s="98"/>
      <c r="G71" s="98"/>
      <c r="H71" s="98"/>
      <c r="I71" s="98"/>
      <c r="J71" s="98"/>
      <c r="K71" s="98"/>
      <c r="L71" s="98"/>
      <c r="M71" s="98"/>
      <c r="N71" s="98"/>
      <c r="O71" s="98"/>
      <c r="P71" s="98"/>
      <c r="Q71" s="98"/>
      <c r="R71" s="98"/>
      <c r="S71" s="98"/>
      <c r="T71" s="98"/>
      <c r="U71" s="98"/>
      <c r="V71" s="98"/>
      <c r="W71" s="98"/>
    </row>
    <row r="72" spans="1:23" s="14" customFormat="1" ht="16.5" customHeight="1">
      <c r="A72" s="10" t="s">
        <v>77</v>
      </c>
      <c r="B72" s="9" t="s">
        <v>24</v>
      </c>
      <c r="C72" s="21">
        <v>3</v>
      </c>
      <c r="D72" s="21">
        <v>84</v>
      </c>
      <c r="E72" s="21">
        <v>2</v>
      </c>
      <c r="F72" s="21">
        <v>20</v>
      </c>
      <c r="G72" s="21">
        <v>25</v>
      </c>
      <c r="H72" s="73">
        <v>25</v>
      </c>
      <c r="I72" s="21">
        <v>22</v>
      </c>
      <c r="J72" s="21">
        <v>22</v>
      </c>
      <c r="K72" s="9">
        <v>20</v>
      </c>
      <c r="L72" s="9">
        <v>24</v>
      </c>
      <c r="M72" s="21">
        <f>D72-C72</f>
        <v>81</v>
      </c>
      <c r="N72" s="21">
        <f>D72/C72*100</f>
        <v>2800</v>
      </c>
      <c r="O72" s="21">
        <f>F72-E73</f>
        <v>18</v>
      </c>
      <c r="P72" s="21">
        <f>F72/E72*100</f>
        <v>1000</v>
      </c>
      <c r="Q72" s="21">
        <f>H72-G72</f>
        <v>0</v>
      </c>
      <c r="R72" s="21">
        <f>H72/G72*100</f>
        <v>100</v>
      </c>
      <c r="S72" s="21">
        <f>J72-I72</f>
        <v>0</v>
      </c>
      <c r="T72" s="21">
        <f>J72/I72*100</f>
        <v>100</v>
      </c>
      <c r="U72" s="9">
        <f>L72-K72</f>
        <v>4</v>
      </c>
      <c r="V72" s="7">
        <f>L72/K72*100</f>
        <v>120</v>
      </c>
      <c r="W72" s="13"/>
    </row>
    <row r="73" spans="1:23" s="14" customFormat="1" ht="51">
      <c r="A73" s="10" t="s">
        <v>78</v>
      </c>
      <c r="B73" s="9" t="s">
        <v>24</v>
      </c>
      <c r="C73" s="21">
        <v>2</v>
      </c>
      <c r="D73" s="21">
        <v>2</v>
      </c>
      <c r="E73" s="21">
        <v>2</v>
      </c>
      <c r="F73" s="21">
        <v>2</v>
      </c>
      <c r="G73" s="21">
        <v>8</v>
      </c>
      <c r="H73" s="73">
        <v>8</v>
      </c>
      <c r="I73" s="21">
        <v>8</v>
      </c>
      <c r="J73" s="21">
        <v>8</v>
      </c>
      <c r="K73" s="9">
        <v>8</v>
      </c>
      <c r="L73" s="9">
        <v>8</v>
      </c>
      <c r="M73" s="21">
        <f>D73-C73</f>
        <v>0</v>
      </c>
      <c r="N73" s="21">
        <f>D73/C73*100</f>
        <v>100</v>
      </c>
      <c r="O73" s="21">
        <f>F73-E73</f>
        <v>0</v>
      </c>
      <c r="P73" s="21">
        <f>F73/E73*100</f>
        <v>100</v>
      </c>
      <c r="Q73" s="21">
        <f>H73-G73</f>
        <v>0</v>
      </c>
      <c r="R73" s="21">
        <f>H73/G73*100</f>
        <v>100</v>
      </c>
      <c r="S73" s="21">
        <f>J73-I73</f>
        <v>0</v>
      </c>
      <c r="T73" s="21">
        <f>J73/I73*100</f>
        <v>100</v>
      </c>
      <c r="U73" s="9">
        <f>L73-K73</f>
        <v>0</v>
      </c>
      <c r="V73" s="7">
        <f>L73/K73*100</f>
        <v>100</v>
      </c>
      <c r="W73" s="13"/>
    </row>
    <row r="74" spans="1:23" s="55" customFormat="1" ht="26.25" customHeight="1">
      <c r="A74" s="98" t="s">
        <v>184</v>
      </c>
      <c r="B74" s="98"/>
      <c r="C74" s="98"/>
      <c r="D74" s="98"/>
      <c r="E74" s="98"/>
      <c r="F74" s="98"/>
      <c r="G74" s="98"/>
      <c r="H74" s="98"/>
      <c r="I74" s="98"/>
      <c r="J74" s="98"/>
      <c r="K74" s="98"/>
      <c r="L74" s="98"/>
      <c r="M74" s="98"/>
      <c r="N74" s="98"/>
      <c r="O74" s="98"/>
      <c r="P74" s="98"/>
      <c r="Q74" s="98"/>
      <c r="R74" s="98"/>
      <c r="S74" s="98"/>
      <c r="T74" s="98"/>
      <c r="U74" s="98"/>
      <c r="V74" s="98"/>
      <c r="W74" s="98"/>
    </row>
    <row r="75" spans="1:23" s="14" customFormat="1" ht="38.25">
      <c r="A75" s="10" t="s">
        <v>79</v>
      </c>
      <c r="B75" s="53"/>
      <c r="C75" s="53"/>
      <c r="D75" s="53"/>
      <c r="E75" s="53"/>
      <c r="F75" s="53"/>
      <c r="G75" s="53"/>
      <c r="H75" s="53"/>
      <c r="I75" s="53"/>
      <c r="J75" s="53"/>
      <c r="K75" s="9"/>
      <c r="L75" s="13"/>
      <c r="M75" s="13"/>
      <c r="N75" s="13"/>
      <c r="O75" s="13"/>
      <c r="P75" s="13"/>
      <c r="Q75" s="13"/>
      <c r="R75" s="13"/>
      <c r="S75" s="13"/>
      <c r="T75" s="13"/>
      <c r="U75" s="13"/>
      <c r="V75" s="13"/>
      <c r="W75" s="13"/>
    </row>
    <row r="76" spans="1:23" s="14" customFormat="1" ht="27" customHeight="1">
      <c r="A76" s="10" t="s">
        <v>80</v>
      </c>
      <c r="B76" s="9" t="s">
        <v>81</v>
      </c>
      <c r="C76" s="21">
        <v>509</v>
      </c>
      <c r="D76" s="21">
        <v>509</v>
      </c>
      <c r="E76" s="21">
        <v>503</v>
      </c>
      <c r="F76" s="21">
        <v>503</v>
      </c>
      <c r="G76" s="21">
        <v>503</v>
      </c>
      <c r="H76" s="73">
        <v>503</v>
      </c>
      <c r="I76" s="21">
        <v>503</v>
      </c>
      <c r="J76" s="21">
        <v>503</v>
      </c>
      <c r="K76" s="9">
        <v>503</v>
      </c>
      <c r="L76" s="71">
        <v>503</v>
      </c>
      <c r="M76" s="21">
        <f>D76-C76</f>
        <v>0</v>
      </c>
      <c r="N76" s="21">
        <f>D76/C76*100</f>
        <v>100</v>
      </c>
      <c r="O76" s="21">
        <f>F76-E76</f>
        <v>0</v>
      </c>
      <c r="P76" s="7">
        <f>F76/E76*100</f>
        <v>100</v>
      </c>
      <c r="Q76" s="21">
        <f>H76-G76</f>
        <v>0</v>
      </c>
      <c r="R76" s="7">
        <f>H76/G76*100</f>
        <v>100</v>
      </c>
      <c r="S76" s="21">
        <f>J76-I76</f>
        <v>0</v>
      </c>
      <c r="T76" s="21">
        <f>J76/I76*100</f>
        <v>100</v>
      </c>
      <c r="U76" s="7">
        <f>L76-K76</f>
        <v>0</v>
      </c>
      <c r="V76" s="9">
        <f>L76/K76*100</f>
        <v>100</v>
      </c>
      <c r="W76" s="13"/>
    </row>
    <row r="77" spans="1:23" s="14" customFormat="1" ht="40.5" customHeight="1">
      <c r="A77" s="10" t="s">
        <v>82</v>
      </c>
      <c r="B77" s="9" t="s">
        <v>83</v>
      </c>
      <c r="C77" s="21">
        <v>0.24</v>
      </c>
      <c r="D77" s="21">
        <v>0.24</v>
      </c>
      <c r="E77" s="21">
        <v>0.23</v>
      </c>
      <c r="F77" s="21">
        <v>0.24</v>
      </c>
      <c r="G77" s="21">
        <v>0.23</v>
      </c>
      <c r="H77" s="73">
        <v>0.24</v>
      </c>
      <c r="I77" s="21">
        <v>0.24</v>
      </c>
      <c r="J77" s="21">
        <v>0.24</v>
      </c>
      <c r="K77" s="9">
        <v>0.24</v>
      </c>
      <c r="L77" s="71">
        <v>0.24</v>
      </c>
      <c r="M77" s="21">
        <f>D77-C77</f>
        <v>0</v>
      </c>
      <c r="N77" s="21">
        <f>D77/C77*100</f>
        <v>100</v>
      </c>
      <c r="O77" s="21">
        <f>F77-E77</f>
        <v>0.009999999999999981</v>
      </c>
      <c r="P77" s="7">
        <f>F77/E77*100</f>
        <v>104.34782608695652</v>
      </c>
      <c r="Q77" s="21">
        <f>H77-G77</f>
        <v>0.009999999999999981</v>
      </c>
      <c r="R77" s="7">
        <f>H77/G77*100</f>
        <v>104.34782608695652</v>
      </c>
      <c r="S77" s="21">
        <f>J77-I77</f>
        <v>0</v>
      </c>
      <c r="T77" s="21">
        <f>J77/I77*100</f>
        <v>100</v>
      </c>
      <c r="U77" s="7">
        <f>L77-K77</f>
        <v>0</v>
      </c>
      <c r="V77" s="9">
        <f>L77/K77*100</f>
        <v>100</v>
      </c>
      <c r="W77" s="13"/>
    </row>
    <row r="78" spans="1:23" s="14" customFormat="1" ht="25.5" customHeight="1">
      <c r="A78" s="10" t="s">
        <v>84</v>
      </c>
      <c r="B78" s="9" t="s">
        <v>85</v>
      </c>
      <c r="C78" s="21">
        <v>1.4</v>
      </c>
      <c r="D78" s="21">
        <v>1.4</v>
      </c>
      <c r="E78" s="21">
        <v>1.3</v>
      </c>
      <c r="F78" s="21">
        <v>1.3</v>
      </c>
      <c r="G78" s="21">
        <v>1.57</v>
      </c>
      <c r="H78" s="73">
        <v>1.57</v>
      </c>
      <c r="I78" s="21">
        <v>1.57</v>
      </c>
      <c r="J78" s="21">
        <v>1.57</v>
      </c>
      <c r="K78" s="9">
        <v>1.57</v>
      </c>
      <c r="L78" s="71">
        <v>1.57</v>
      </c>
      <c r="M78" s="21">
        <f>D78-C78</f>
        <v>0</v>
      </c>
      <c r="N78" s="21">
        <f>D78/C78*100</f>
        <v>100</v>
      </c>
      <c r="O78" s="21">
        <f>F78-E78</f>
        <v>0</v>
      </c>
      <c r="P78" s="7">
        <f>F78/E78*100</f>
        <v>100</v>
      </c>
      <c r="Q78" s="21">
        <f>H78-G78</f>
        <v>0</v>
      </c>
      <c r="R78" s="7">
        <f>H78/G78*100</f>
        <v>100</v>
      </c>
      <c r="S78" s="21">
        <f>J78-I78</f>
        <v>0</v>
      </c>
      <c r="T78" s="21">
        <f>J78/I78*100</f>
        <v>100</v>
      </c>
      <c r="U78" s="7">
        <f>L78-K78</f>
        <v>0</v>
      </c>
      <c r="V78" s="9">
        <f>L78/K78*100</f>
        <v>100</v>
      </c>
      <c r="W78" s="13"/>
    </row>
    <row r="79" spans="1:23" s="14" customFormat="1" ht="27.75" customHeight="1">
      <c r="A79" s="10" t="s">
        <v>86</v>
      </c>
      <c r="B79" s="9" t="s">
        <v>85</v>
      </c>
      <c r="C79" s="21">
        <v>14.9</v>
      </c>
      <c r="D79" s="21">
        <v>14.9</v>
      </c>
      <c r="E79" s="21">
        <v>14.6</v>
      </c>
      <c r="F79" s="21">
        <v>14.6</v>
      </c>
      <c r="G79" s="21">
        <v>10.44</v>
      </c>
      <c r="H79" s="73">
        <v>10.44</v>
      </c>
      <c r="I79" s="21">
        <v>10.44</v>
      </c>
      <c r="J79" s="21">
        <v>10.44</v>
      </c>
      <c r="K79" s="9">
        <v>10.44</v>
      </c>
      <c r="L79" s="71">
        <v>10.44</v>
      </c>
      <c r="M79" s="21">
        <f>D79-C79</f>
        <v>0</v>
      </c>
      <c r="N79" s="21">
        <f>D79/C79*100</f>
        <v>100</v>
      </c>
      <c r="O79" s="21">
        <f>F79-E79</f>
        <v>0</v>
      </c>
      <c r="P79" s="7">
        <f>F79/E79*100</f>
        <v>100</v>
      </c>
      <c r="Q79" s="21">
        <f>H79-G79</f>
        <v>0</v>
      </c>
      <c r="R79" s="7">
        <f>H79/G79*100</f>
        <v>100</v>
      </c>
      <c r="S79" s="21">
        <f>J79-I79</f>
        <v>0</v>
      </c>
      <c r="T79" s="21">
        <f>J79/I79*100</f>
        <v>100</v>
      </c>
      <c r="U79" s="7">
        <f>L79-K79</f>
        <v>0</v>
      </c>
      <c r="V79" s="9">
        <f>L79/K79*100</f>
        <v>100</v>
      </c>
      <c r="W79" s="13"/>
    </row>
  </sheetData>
  <sheetProtection/>
  <mergeCells count="45">
    <mergeCell ref="A71:W71"/>
    <mergeCell ref="A74:W74"/>
    <mergeCell ref="B31:B33"/>
    <mergeCell ref="A51:W51"/>
    <mergeCell ref="A52:W52"/>
    <mergeCell ref="A55:W55"/>
    <mergeCell ref="A59:W59"/>
    <mergeCell ref="A64:W64"/>
    <mergeCell ref="A70:W70"/>
    <mergeCell ref="A26:W26"/>
    <mergeCell ref="A34:W34"/>
    <mergeCell ref="A35:W35"/>
    <mergeCell ref="A39:W39"/>
    <mergeCell ref="A45:W45"/>
    <mergeCell ref="A44:W44"/>
    <mergeCell ref="A6:W6"/>
    <mergeCell ref="A7:W7"/>
    <mergeCell ref="A9:W9"/>
    <mergeCell ref="A15:W15"/>
    <mergeCell ref="A20:W20"/>
    <mergeCell ref="A23:W23"/>
    <mergeCell ref="A2:W2"/>
    <mergeCell ref="A3:A5"/>
    <mergeCell ref="B3:B5"/>
    <mergeCell ref="K3:L3"/>
    <mergeCell ref="C3:D3"/>
    <mergeCell ref="E3:F3"/>
    <mergeCell ref="G4:G5"/>
    <mergeCell ref="H4:H5"/>
    <mergeCell ref="I4:I5"/>
    <mergeCell ref="J4:J5"/>
    <mergeCell ref="W3:W5"/>
    <mergeCell ref="K4:K5"/>
    <mergeCell ref="L4:L5"/>
    <mergeCell ref="U3:V4"/>
    <mergeCell ref="S3:T4"/>
    <mergeCell ref="Q3:R4"/>
    <mergeCell ref="O3:P4"/>
    <mergeCell ref="M3:N4"/>
    <mergeCell ref="C4:C5"/>
    <mergeCell ref="D4:D5"/>
    <mergeCell ref="E4:E5"/>
    <mergeCell ref="F4:F5"/>
    <mergeCell ref="G3:H3"/>
    <mergeCell ref="I3:J3"/>
  </mergeCells>
  <hyperlinks>
    <hyperlink ref="A46" r:id="rId1" display="consultantplus://offline/ref=8555781679C3E9AC867B77E11633E24C984E8C6BD2E4A590523CAFE1C0y4S2B"/>
    <hyperlink ref="A47" r:id="rId2" display="consultantplus://offline/ref=8555781679C3E9AC867B77E11633E24C984E8C6BD2E4A590523CAFE1C0y4S2B"/>
  </hyperlinks>
  <printOptions/>
  <pageMargins left="0.7" right="0.7" top="0.75" bottom="0.75" header="0.3" footer="0.3"/>
  <pageSetup fitToHeight="0" fitToWidth="1" horizontalDpi="600" verticalDpi="600" orientation="landscape" paperSize="9" scale="41" r:id="rId3"/>
  <colBreaks count="1" manualBreakCount="1">
    <brk id="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Алексина Ольга Александровна</cp:lastModifiedBy>
  <cp:lastPrinted>2017-05-24T04:21:11Z</cp:lastPrinted>
  <dcterms:created xsi:type="dcterms:W3CDTF">1996-10-08T23:32:33Z</dcterms:created>
  <dcterms:modified xsi:type="dcterms:W3CDTF">2017-05-24T06:53:13Z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